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195" windowHeight="7680" activeTab="2"/>
  </bookViews>
  <sheets>
    <sheet name="доходы" sheetId="1" r:id="rId1"/>
    <sheet name="расходы" sheetId="2" r:id="rId2"/>
    <sheet name="дефицит" sheetId="3" r:id="rId3"/>
  </sheets>
  <definedNames/>
  <calcPr fullCalcOnLoad="1" refMode="R1C1"/>
</workbook>
</file>

<file path=xl/sharedStrings.xml><?xml version="1.0" encoding="utf-8"?>
<sst xmlns="http://schemas.openxmlformats.org/spreadsheetml/2006/main" count="655" uniqueCount="357">
  <si>
    <t xml:space="preserve">    1. Доходы бюджета</t>
  </si>
  <si>
    <t xml:space="preserve"> Наименование показателя</t>
  </si>
  <si>
    <t>Исполнено</t>
  </si>
  <si>
    <t>Код</t>
  </si>
  <si>
    <t xml:space="preserve">Утвержденные </t>
  </si>
  <si>
    <t>стро-</t>
  </si>
  <si>
    <t>Код дохода по КД</t>
  </si>
  <si>
    <t>бюджетные</t>
  </si>
  <si>
    <t>Неисполненные</t>
  </si>
  <si>
    <t>ки</t>
  </si>
  <si>
    <t>назначения</t>
  </si>
  <si>
    <t>ВБ=10</t>
  </si>
  <si>
    <t>10</t>
  </si>
  <si>
    <t xml:space="preserve"> 000 1 00 00000 00 0000 000</t>
  </si>
  <si>
    <t>НАЛОГИ НА ПРИБЫЛЬ, ДОХОДЫ</t>
  </si>
  <si>
    <t xml:space="preserve"> 000 1 01 00000 00 0000 000</t>
  </si>
  <si>
    <t>Налог на доходы физических лиц</t>
  </si>
  <si>
    <t>НАЛОГИ НА СОВОКУПНЫЙ ДОХОД</t>
  </si>
  <si>
    <t xml:space="preserve"> 000 1 05 00000 00 0000 000</t>
  </si>
  <si>
    <t>Единый сельскохозяйственный налог</t>
  </si>
  <si>
    <t>НАЛОГИ НА ИМУЩЕСТВО</t>
  </si>
  <si>
    <t xml:space="preserve"> 000 1 06 00000 00 0000 000</t>
  </si>
  <si>
    <t>Налоги на имущество физических лиц</t>
  </si>
  <si>
    <t xml:space="preserve"> 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</si>
  <si>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</si>
  <si>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</si>
  <si>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 xml:space="preserve"> 000 1 06 06000 00 0000 110</t>
  </si>
  <si>
    <t>Земельный налог до 01.01.2006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</si>
  <si>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</si>
  <si>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</si>
  <si>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 xml:space="preserve"> 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</si>
  <si>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</si>
  <si>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</si>
  <si>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</si>
  <si>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000 1 11 05035 10 0000 120</t>
  </si>
  <si>
    <t>Невыясненные поступления в бюджеты поселений</t>
  </si>
  <si>
    <t>000 117 01050 10 0000 180</t>
  </si>
  <si>
    <t>Прочие неналоговые доходы</t>
  </si>
  <si>
    <t>000 117 05050 10 0000180</t>
  </si>
  <si>
    <t xml:space="preserve"> 000 2 00 00000 00 0000 000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</si>
  <si>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</si>
  <si>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</si>
  <si>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>Дотации бюджетам субъектов Российской Федерации и муниципальных образований</t>
  </si>
  <si>
    <t xml:space="preserve"> 000 2 02 01000 00 0000 151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</si>
  <si>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</si>
  <si>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</si>
  <si>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</si>
  <si>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</si>
  <si>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</si>
  <si>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 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</si>
  <si>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</si>
  <si>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</si>
  <si>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 (всего)</t>
  </si>
  <si>
    <t>Прочие безвозмездные поступления в бюджеты поселений от бюджетов муниципальных районов</t>
  </si>
  <si>
    <t>Доходы бюджета - ИТОГО</t>
  </si>
  <si>
    <t xml:space="preserve"> 000 8 50 00000 00 0000 000</t>
  </si>
  <si>
    <t xml:space="preserve">                          2. Расходы бюджета</t>
  </si>
  <si>
    <t xml:space="preserve">Код расхода </t>
  </si>
  <si>
    <t>по ППП, ФКР</t>
  </si>
  <si>
    <t>КЦСР, КВР, ЭКР</t>
  </si>
  <si>
    <t>6</t>
  </si>
  <si>
    <t>Расходы</t>
  </si>
  <si>
    <t>200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</si>
  <si>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</si>
  <si>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</si>
  <si>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</si>
  <si>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Итого расходов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</si>
  <si>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</si>
  <si>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</si>
  <si>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</si>
  <si>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</si>
  <si>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</si>
  <si>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</si>
  <si>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</si>
  <si>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</si>
  <si>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</si>
  <si>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Транспортные услуги</t>
  </si>
  <si>
    <t>Арендная плата за пользование имуществом</t>
  </si>
  <si>
    <t>Прочие работы, услуги</t>
  </si>
  <si>
    <t xml:space="preserve"> 000 0000 0000000 000 960</t>
  </si>
  <si>
    <t xml:space="preserve"> </t>
  </si>
  <si>
    <t>Код источника финансирования по КИВФ, КИВнФ</t>
  </si>
  <si>
    <t>ВБ=00</t>
  </si>
  <si>
    <t>ИСТОЧНИКИ ВНУТРЕННЕГО ФИНАНСИРОВАНИЯ ДЕФИЦИТОВ  БЮДЖЕТОВ</t>
  </si>
  <si>
    <t xml:space="preserve"> 000 01 00 00 00 00 0000 000</t>
  </si>
  <si>
    <t>Увеличение остатков средств бюджетов</t>
  </si>
  <si>
    <t>Уменьшение остатков средств бюджетов</t>
  </si>
  <si>
    <t xml:space="preserve"> 000 2 02 04000 00 0000 151</t>
  </si>
  <si>
    <t xml:space="preserve"> Иные межбюджетные трансферты</t>
  </si>
  <si>
    <t>Прочие межбюджетные трансферты, передаваемые бюджетам</t>
  </si>
  <si>
    <t xml:space="preserve">Безвозмездные поступления </t>
  </si>
  <si>
    <t xml:space="preserve"> 000 2 02 04999 10 0000 151</t>
  </si>
  <si>
    <t>000 202 03999 10 0000 151</t>
  </si>
  <si>
    <t>Субвенсия для осуществления полномочий по составлению протоколов</t>
  </si>
  <si>
    <t xml:space="preserve"> 000 1 01 02010 01 0000 110</t>
  </si>
  <si>
    <t>Межбюджетные трансферты, передаваемые для компенсации дополнительных расходов</t>
  </si>
  <si>
    <t>000 2 02 04012 10 0000 151</t>
  </si>
  <si>
    <t>Наименование показателя</t>
  </si>
  <si>
    <t>Дотации бюджетам поселений на поддержку мер по обеспечению сбалансированности бюджетов</t>
  </si>
  <si>
    <t>Межбюджетные трансферты, передаваемые бюджетам поселений на реализацию мероприятий, направленных на снижение напряженности на рынке труда</t>
  </si>
  <si>
    <t>000 2 02 04029 10 0000 151</t>
  </si>
  <si>
    <t>Увеличением соимости мат. запасов</t>
  </si>
  <si>
    <t xml:space="preserve">              </t>
  </si>
  <si>
    <t xml:space="preserve"> 000 1 05 03010 01 0000 110</t>
  </si>
  <si>
    <t xml:space="preserve"> 000 1 05 03020 01 0000 110</t>
  </si>
  <si>
    <t>НАЛОГОВЫЕ И НЕНАЛОГОВЫЕ ДОХОДЫ</t>
  </si>
  <si>
    <t xml:space="preserve"> 000 0405 2619900 001 300</t>
  </si>
  <si>
    <t xml:space="preserve"> 000 0405 2619900 001 340</t>
  </si>
  <si>
    <t>000 109 04053 10 0000 110</t>
  </si>
  <si>
    <t xml:space="preserve"> 000 0412 3380000 900 200</t>
  </si>
  <si>
    <t xml:space="preserve"> 000 0412 3380000 900 220</t>
  </si>
  <si>
    <t xml:space="preserve"> 000 0412 3380000 900 225</t>
  </si>
  <si>
    <t xml:space="preserve"> 000 0412 3380000 900 226</t>
  </si>
  <si>
    <t xml:space="preserve"> 000 0503 6000200 900 200</t>
  </si>
  <si>
    <t xml:space="preserve"> 000 0503 6000200 900 224</t>
  </si>
  <si>
    <t xml:space="preserve"> 000 0503 6000200 900 226</t>
  </si>
  <si>
    <t xml:space="preserve"> 000 0503 6000200 900 300</t>
  </si>
  <si>
    <t xml:space="preserve"> 000 0503 6000200 900 310</t>
  </si>
  <si>
    <t xml:space="preserve"> 000 0503 6000200 900 340</t>
  </si>
  <si>
    <t xml:space="preserve"> 000 0503 6000200 900 960</t>
  </si>
  <si>
    <t>000 113 02995 10 0000 130</t>
  </si>
  <si>
    <t xml:space="preserve"> 000 1 01 02020 01 0000 110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</si>
  <si>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и228 НК РФ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</si>
  <si>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частных нотариусов и других лиц, занимающихся частной практикой, адвокатов, учредивших                                                                                   адвокатские кабинеты и других лиц,занимающихся частной практикой в соответствии со статьей 227 НК РФ</t>
  </si>
  <si>
    <t>Налог на доходы физических лиц с доходов, облагаемых по налоговой ставке,</t>
  </si>
  <si>
    <t>ГОСУДАРСТВЕННАЯ  ПОШЛИНА</t>
  </si>
  <si>
    <t>000 108 00000 00 0000 110</t>
  </si>
  <si>
    <t>ДОХОДЫ ОТ  ОКАЗАНИЯ ПЛАТНЫХ УСЛУГ (РАБОТ) И КОМПЕНСАЦИИ ЗАТРАТ ГОСУДАРСТВА</t>
  </si>
  <si>
    <t>000 113 00000 00 0000  130</t>
  </si>
  <si>
    <t>000 219 00000 00 0000 000</t>
  </si>
  <si>
    <t>Возврат остатков субсидий,субвенций и иных межбюджетных трансфертов, имеющих целевое назначение прошлых лет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</si>
  <si>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</si>
  <si>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 xml:space="preserve"> 000 0412 0000000 500 960</t>
  </si>
  <si>
    <t xml:space="preserve"> 000 1 01 02000 00 0000 110</t>
  </si>
  <si>
    <t xml:space="preserve"> 000 1 01 02030 01 0000 110</t>
  </si>
  <si>
    <t xml:space="preserve"> 000 0405 0000000 000 960</t>
  </si>
  <si>
    <t>000 0412 7951700 900 200</t>
  </si>
  <si>
    <t>000 0412 7951700 900 226</t>
  </si>
  <si>
    <t>Прочие поступления от денежных взысканий (штрафов) и иных сумм в возмещение ущерба, зачисляемые в бюджеты поселений</t>
  </si>
  <si>
    <t>000 116 90050 10 0000 140</t>
  </si>
  <si>
    <t>Бюджетные кредиты от других бюджетов бюджетной системы Российской Федерации</t>
  </si>
  <si>
    <t>01  03  00  00  00  0000  000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</si>
  <si>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</si>
  <si>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</si>
  <si>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</si>
  <si>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01  03  01  00  00  0000  700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</si>
  <si>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</si>
  <si>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01  03  01  00  10  0000  710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</si>
  <si>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</si>
  <si>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01  03  01  00  00  0000  800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</si>
  <si>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</si>
  <si>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01  03  01  00  10  0000  810</t>
  </si>
  <si>
    <t xml:space="preserve">Изменение остатков средств </t>
  </si>
  <si>
    <t>Изменение остатков средств на счетах по учету средств бюджетов</t>
  </si>
  <si>
    <t>01  05  00  00  00  0000  000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</si>
  <si>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</si>
  <si>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</si>
  <si>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</si>
  <si>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бюджетов</t>
  </si>
  <si>
    <t>01  05  02  01  00  0000  510</t>
  </si>
  <si>
    <t>Увеличение прочих остатков денежных средств бюджетов поселений</t>
  </si>
  <si>
    <t>01  05  02  01  10  0000  510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</si>
  <si>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</si>
  <si>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</si>
  <si>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</si>
  <si>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</si>
  <si>
    <t>01  05  02  01  00  0000  610</t>
  </si>
  <si>
    <t>Уменьшение прочих остатков денежных средств бюджетов поселений</t>
  </si>
  <si>
    <t>01  05  02  01  10  0000  610</t>
  </si>
  <si>
    <t>Субсидии бюджетным учреждениям на выполнение муниципального задания</t>
  </si>
  <si>
    <t>,</t>
  </si>
  <si>
    <t>000 202 04053 10 0000 151</t>
  </si>
  <si>
    <t>Иные межбюджетные трансферты на присуждение денежных поощрений лучшим муниципальным учреждениям культуры</t>
  </si>
  <si>
    <t>000 0801 4401602 013 290</t>
  </si>
  <si>
    <t>000 0801 4401602 013 200</t>
  </si>
  <si>
    <t>000 0801 4401602 013 960</t>
  </si>
  <si>
    <t>Доходы от уплаты акцизов на  топливо,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</si>
  <si>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</si>
  <si>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моторные масла эля дизельных и (или) карбюраторных (инжекторных)двигателей,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</si>
  <si>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</si>
  <si>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</si>
  <si>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000 103 02000 01 0000 110</t>
  </si>
  <si>
    <t>000 103 02230 01 0000 110</t>
  </si>
  <si>
    <t>000 103 02240 01 0000 110</t>
  </si>
  <si>
    <t>000 103 02250 01 0000 110</t>
  </si>
  <si>
    <t>000 103 02260 01 0000 110</t>
  </si>
  <si>
    <t xml:space="preserve"> 000 1 06 01030 10 0000 110</t>
  </si>
  <si>
    <t>000 0503 7951700 000 960</t>
  </si>
  <si>
    <t>000 0503 7951700 244 310</t>
  </si>
  <si>
    <t>Прочие расходы (уплата налога на имущество и земельного налога)</t>
  </si>
  <si>
    <t>Прочие расходы (уплата прочих налогов и сборов и иных платежей)</t>
  </si>
  <si>
    <t xml:space="preserve"> 000 2 02 02999 10 0003 151</t>
  </si>
  <si>
    <t>Прочие субсидии бюджетам поселений (капитальный ремонт дворовых территорий многоквартирных домов, проездов к дворовым территориям многоквартирных домов населенных пунктов Астраханской области)</t>
  </si>
  <si>
    <t xml:space="preserve"> 000 0113 0200001 000 960</t>
  </si>
  <si>
    <t>000 0801 0800001 000 960</t>
  </si>
  <si>
    <t xml:space="preserve"> 000 1 06 06033 10 0000 110</t>
  </si>
  <si>
    <t>Земельный налог с организаций, обладающих земельным участком, расположенным в границахъ сельских поселений</t>
  </si>
  <si>
    <t>Земельный налог с физических лиц</t>
  </si>
  <si>
    <t xml:space="preserve"> 000 1 06 06040 00 0000 110</t>
  </si>
  <si>
    <t>Земельный налог с организаций</t>
  </si>
  <si>
    <t xml:space="preserve"> 000 1 06 06030 00 0000 110</t>
  </si>
  <si>
    <t>Земельный налог с физических лиц, оладающих земельным участком, расположенным в границах сельских поселений</t>
  </si>
  <si>
    <t xml:space="preserve"> 000 1 06 06043 10 0000 110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</si>
  <si>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</si>
  <si>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000 1 08 040000 10 000 110</t>
  </si>
  <si>
    <t xml:space="preserve"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</si>
  <si>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Государственная пошлина за государственную регистрацию, а также за совершение прочих юридически значимых действий</t>
  </si>
  <si>
    <t>000 108 07000 10 0000 110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</si>
  <si>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</si>
  <si>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000 1 08 040200 10 0000 110</t>
  </si>
  <si>
    <t>000 108 07170 01 0000 110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</si>
  <si>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</si>
  <si>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000 1 08 07175 01 0000 110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</si>
  <si>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</si>
  <si>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</si>
  <si>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</si>
  <si>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</si>
  <si>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000 113 02099 00 0000 130</t>
  </si>
  <si>
    <t>Прочие доходы от компенсации затрат бюджетов сельских поселений</t>
  </si>
  <si>
    <t>ШТРАФЫ, САНКЦИИ, ВОЗМЕЩЕНИЕ УЩЕРБА</t>
  </si>
  <si>
    <t>000 116 00000 00 0000 000</t>
  </si>
  <si>
    <t>000 116 90000 00 0000 140</t>
  </si>
  <si>
    <t>Прочие поступления от денежных взысканий (штрафов) и иных сумм в возмещение ущерба</t>
  </si>
  <si>
    <t xml:space="preserve"> 000 0102 0100000001 121 </t>
  </si>
  <si>
    <t xml:space="preserve"> 000 0102 0100000001 129</t>
  </si>
  <si>
    <t xml:space="preserve"> 000 0102 0100000001 960</t>
  </si>
  <si>
    <t xml:space="preserve"> 000 0104 0100000002 100 </t>
  </si>
  <si>
    <t xml:space="preserve"> 000 0104 0100000002 120 </t>
  </si>
  <si>
    <t xml:space="preserve"> 000 0102 0100000001 120 </t>
  </si>
  <si>
    <t xml:space="preserve"> 000 0104 0100000002 121 </t>
  </si>
  <si>
    <t xml:space="preserve"> 000 0104 0100000002 129</t>
  </si>
  <si>
    <t xml:space="preserve"> 000 0104 0100000002  960</t>
  </si>
  <si>
    <t>000 0111 0100000003 244</t>
  </si>
  <si>
    <t>000 0111 0100000003  290</t>
  </si>
  <si>
    <t>000 0111 0100000003 960</t>
  </si>
  <si>
    <t xml:space="preserve"> 000 0113 0100000004 121 </t>
  </si>
  <si>
    <t xml:space="preserve"> 000 0113 0100000004 120 </t>
  </si>
  <si>
    <t xml:space="preserve"> 000 0113 0100000004 129</t>
  </si>
  <si>
    <t xml:space="preserve"> 000 0113 0100000004  221</t>
  </si>
  <si>
    <t xml:space="preserve"> 000 0113 0100000004 222</t>
  </si>
  <si>
    <t xml:space="preserve"> 000 0113 0100000004 223</t>
  </si>
  <si>
    <t xml:space="preserve"> 000 0113 0100000004 225</t>
  </si>
  <si>
    <t xml:space="preserve"> 000 0113 0100000004 226</t>
  </si>
  <si>
    <t xml:space="preserve"> 000 0113 0100000004 290</t>
  </si>
  <si>
    <t xml:space="preserve"> 000 0113 0100000004 851</t>
  </si>
  <si>
    <t xml:space="preserve"> 000 0113 0100000004 300</t>
  </si>
  <si>
    <t xml:space="preserve"> 000 0113 0100000004 310</t>
  </si>
  <si>
    <t xml:space="preserve"> 000 0113 0100000004 340</t>
  </si>
  <si>
    <t xml:space="preserve"> 000 0113 0200000001 220</t>
  </si>
  <si>
    <t xml:space="preserve"> 000 0113 0200000001 221</t>
  </si>
  <si>
    <t xml:space="preserve"> 000 0113 0200000001 225</t>
  </si>
  <si>
    <t xml:space="preserve"> 000 0113 0200000001 226</t>
  </si>
  <si>
    <t xml:space="preserve"> 000 0113 0200000001 300</t>
  </si>
  <si>
    <t xml:space="preserve"> 000 0113 0200000001 242</t>
  </si>
  <si>
    <t xml:space="preserve"> 000 0113 0100000004  244</t>
  </si>
  <si>
    <t xml:space="preserve"> 000 0113 0100000004 100</t>
  </si>
  <si>
    <t xml:space="preserve"> 000 0113 0100000004 960</t>
  </si>
  <si>
    <t xml:space="preserve"> 000 0113 0200000001 310</t>
  </si>
  <si>
    <t xml:space="preserve"> 000 0113 0200000001 340</t>
  </si>
  <si>
    <t xml:space="preserve"> 000 0203 0100051180 100 </t>
  </si>
  <si>
    <t xml:space="preserve"> 000 0203 0100051180 121 </t>
  </si>
  <si>
    <t xml:space="preserve"> 000 0203 0100051180 129 </t>
  </si>
  <si>
    <t xml:space="preserve"> 000 0203 0100051180 244</t>
  </si>
  <si>
    <t xml:space="preserve"> 000 0203 0100051180 221</t>
  </si>
  <si>
    <t xml:space="preserve"> 000 0203 0100051180 222</t>
  </si>
  <si>
    <t xml:space="preserve"> 000 0203 0100051180 223</t>
  </si>
  <si>
    <t xml:space="preserve"> 000 0203 0100051180 224</t>
  </si>
  <si>
    <t xml:space="preserve"> 000 0203 0100051180 225</t>
  </si>
  <si>
    <t xml:space="preserve"> 000 0203 0100051180 310</t>
  </si>
  <si>
    <t xml:space="preserve"> 000 0203 0100051180 340</t>
  </si>
  <si>
    <t xml:space="preserve"> 000 0203 0100051180 960</t>
  </si>
  <si>
    <t xml:space="preserve"> 000 0203 0100051180 000</t>
  </si>
  <si>
    <t xml:space="preserve"> 000 0310 0300000001 244</t>
  </si>
  <si>
    <t xml:space="preserve"> 000 0310 0300000001 225</t>
  </si>
  <si>
    <t xml:space="preserve"> 000 0310 0300000001 226</t>
  </si>
  <si>
    <t xml:space="preserve"> 000 0310 0300000001 310</t>
  </si>
  <si>
    <t xml:space="preserve"> 000 0310 0300000001 340</t>
  </si>
  <si>
    <t xml:space="preserve"> 000 0310 0300000001 960</t>
  </si>
  <si>
    <t>000 0314 0400000001 244</t>
  </si>
  <si>
    <t>000 0314 0400000001 225</t>
  </si>
  <si>
    <t>000 0314 0400000001 226</t>
  </si>
  <si>
    <t>000 0314 0400000001 290</t>
  </si>
  <si>
    <t>000 0314 0400000001 310</t>
  </si>
  <si>
    <t>000 0314 0400000001 340</t>
  </si>
  <si>
    <t>000 0314 0400000001 960</t>
  </si>
  <si>
    <t>000 0405 0500070330 244</t>
  </si>
  <si>
    <t>000 0405 0500070330 310</t>
  </si>
  <si>
    <t>000 0405 0500070330 340</t>
  </si>
  <si>
    <t xml:space="preserve"> 000 0503 0600000001 244</t>
  </si>
  <si>
    <t xml:space="preserve"> 000 0503 0600000001  220</t>
  </si>
  <si>
    <t xml:space="preserve"> 000 0503 0600000001  223</t>
  </si>
  <si>
    <t xml:space="preserve"> 000 0503 0600000001 340</t>
  </si>
  <si>
    <t xml:space="preserve"> 000 0503 0600000001 960</t>
  </si>
  <si>
    <t xml:space="preserve">000 0503 0600000001 244 </t>
  </si>
  <si>
    <t>000 0503 0600000001 222</t>
  </si>
  <si>
    <t>000 0503 0600000001 225</t>
  </si>
  <si>
    <t>000 0503 0600000001 226</t>
  </si>
  <si>
    <t xml:space="preserve">000 0503 0600000001 851 </t>
  </si>
  <si>
    <t xml:space="preserve">000 0503 0600000001 852 </t>
  </si>
  <si>
    <t>000 0503 0600000001 853</t>
  </si>
  <si>
    <t>000 0503 0600000001 310</t>
  </si>
  <si>
    <t>000 0503 0600000001 340</t>
  </si>
  <si>
    <t>000 0503 0600000001  960</t>
  </si>
  <si>
    <t>000 0801 0700000001  241</t>
  </si>
  <si>
    <t xml:space="preserve">000 1001 4900000101 310 </t>
  </si>
  <si>
    <t>000 1001 4900000101 312</t>
  </si>
  <si>
    <t>000 1003 5200088880 300</t>
  </si>
  <si>
    <t>000 1003 5200088880 313</t>
  </si>
  <si>
    <t>000 1101 0800000001 244</t>
  </si>
  <si>
    <t>000 1101 0800000001 226</t>
  </si>
  <si>
    <t>000 1101 0800000001 340</t>
  </si>
  <si>
    <t>000 1101 0800000001 960</t>
  </si>
  <si>
    <t>000 1403 0900000090 251</t>
  </si>
  <si>
    <t>Предоставление негосударственными организациями грантов для получателей средств бюджетов поселений</t>
  </si>
  <si>
    <t>000 2 04 05010 10 0000 180</t>
  </si>
  <si>
    <t>000 0801 0710000000 241</t>
  </si>
  <si>
    <t>Подпрограмма по благоустройству мероприятия по исполнению наказов избирателей депутатам Думы АО на 2016 год</t>
  </si>
  <si>
    <t>000 0503 0600060380 244</t>
  </si>
  <si>
    <t>000 0405 0500070320 226</t>
  </si>
  <si>
    <t xml:space="preserve">Приложение 1 к Решению Совета муниципального образования "Евпраксинский сельсовет" </t>
  </si>
  <si>
    <t>Приложение 2 к Решению Совета муниципального образования "Евпраксинский сельсовет"</t>
  </si>
  <si>
    <t>Подпрограмма "Создание мобильного Центра профессионального, творческого и культурного развития детей-инвалидов"</t>
  </si>
  <si>
    <t>Социальная политика</t>
  </si>
  <si>
    <t>Пенсионное обеспечение</t>
  </si>
  <si>
    <t>Мероприятия в области социальной политики (почетные жители района)</t>
  </si>
  <si>
    <t>Почетные жители района</t>
  </si>
  <si>
    <t>Межбюджетные трансферты на передачу полномочий контрольно-счетного органа</t>
  </si>
  <si>
    <t>01  00  00  00  00  0000  000</t>
  </si>
  <si>
    <t xml:space="preserve">  3. Источники финансирования дефицита бюджетов</t>
  </si>
  <si>
    <t>строк</t>
  </si>
  <si>
    <t>000 0309 0100077777 244</t>
  </si>
  <si>
    <t>000 0309 0100077777 226</t>
  </si>
  <si>
    <t xml:space="preserve">000 0309 0000000000 000 </t>
  </si>
  <si>
    <t>000 0309 0200080080 244</t>
  </si>
  <si>
    <t>000 0309 0200080080 226</t>
  </si>
  <si>
    <t>000 0801 0720060700 241</t>
  </si>
  <si>
    <t>Субсидии бюджетным учреждениям по  реализации указа Президента РФ</t>
  </si>
  <si>
    <t>Приложение 3 к Решению Совета муниципального образования "Евпраксинский сельсовет"</t>
  </si>
  <si>
    <t>Денежные взыскания (штрафы) за нарушение законодательства РФ</t>
  </si>
  <si>
    <t>000 1 16 11163 30 5010 140</t>
  </si>
  <si>
    <t xml:space="preserve"> 000 2 02 15001 00 0000 151</t>
  </si>
  <si>
    <t xml:space="preserve"> 000 2 02 15001 10 0000 151</t>
  </si>
  <si>
    <t xml:space="preserve"> 000 2 02 15002 00 0000 151</t>
  </si>
  <si>
    <t xml:space="preserve"> 000 2 02 15002 10 0000 151</t>
  </si>
  <si>
    <t xml:space="preserve"> 000 2 02 30000 00 0000 151</t>
  </si>
  <si>
    <t xml:space="preserve"> 000 2 02 35118 00 0000 151</t>
  </si>
  <si>
    <t xml:space="preserve"> 000 2 02 35118 10 0000 151</t>
  </si>
  <si>
    <t xml:space="preserve"> 000 2 02 90000 00 0000 151</t>
  </si>
  <si>
    <t xml:space="preserve"> 000 2 02 90054 00 0000 151</t>
  </si>
  <si>
    <t xml:space="preserve"> 000 2 02 90054 10 0000 151</t>
  </si>
  <si>
    <t xml:space="preserve"> ИСПОЛНЕНИИ БЮДЖЕТА ЗА 2018 ГОД</t>
  </si>
  <si>
    <t>000 2 19 35118 10 0000 151</t>
  </si>
  <si>
    <t>Утверждены бюджетные назначения</t>
  </si>
  <si>
    <t>Неисполненные назначения</t>
  </si>
  <si>
    <t>% исполнения</t>
  </si>
  <si>
    <t>Утвержденные бюджетные назначения</t>
  </si>
  <si>
    <t xml:space="preserve"> 000 0102 0100000001 100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</si>
</sst>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"/>
  </numFmts>
  <fonts count="43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9" fontId="3" fillId="32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3" fillId="32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/>
    </xf>
    <xf numFmtId="43" fontId="3" fillId="0" borderId="0" xfId="58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3" fillId="34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9" fontId="3" fillId="35" borderId="12" xfId="0" applyNumberFormat="1" applyFont="1" applyFill="1" applyBorder="1" applyAlignment="1">
      <alignment horizontal="center"/>
    </xf>
    <xf numFmtId="4" fontId="3" fillId="35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NumberFormat="1" applyFont="1" applyFill="1" applyBorder="1" applyAlignment="1">
      <alignment horizontal="left" vertical="center" wrapText="1"/>
    </xf>
    <xf numFmtId="4" fontId="3" fillId="35" borderId="0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4" fontId="4" fillId="35" borderId="20" xfId="0" applyNumberFormat="1" applyFont="1" applyFill="1" applyBorder="1" applyAlignment="1">
      <alignment horizontal="right"/>
    </xf>
    <xf numFmtId="2" fontId="3" fillId="35" borderId="12" xfId="0" applyNumberFormat="1" applyFont="1" applyFill="1" applyBorder="1" applyAlignment="1">
      <alignment/>
    </xf>
    <xf numFmtId="0" fontId="3" fillId="35" borderId="21" xfId="0" applyNumberFormat="1" applyFont="1" applyFill="1" applyBorder="1" applyAlignment="1">
      <alignment horizontal="left" vertical="center" wrapText="1"/>
    </xf>
    <xf numFmtId="49" fontId="3" fillId="35" borderId="22" xfId="0" applyNumberFormat="1" applyFont="1" applyFill="1" applyBorder="1" applyAlignment="1">
      <alignment horizontal="center"/>
    </xf>
    <xf numFmtId="0" fontId="4" fillId="35" borderId="23" xfId="0" applyNumberFormat="1" applyFont="1" applyFill="1" applyBorder="1" applyAlignment="1">
      <alignment horizontal="left" vertical="center" wrapText="1"/>
    </xf>
    <xf numFmtId="49" fontId="4" fillId="35" borderId="20" xfId="0" applyNumberFormat="1" applyFont="1" applyFill="1" applyBorder="1" applyAlignment="1">
      <alignment horizontal="center"/>
    </xf>
    <xf numFmtId="4" fontId="3" fillId="35" borderId="22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35" borderId="13" xfId="0" applyFont="1" applyFill="1" applyBorder="1" applyAlignment="1">
      <alignment horizontal="left" vertical="center" wrapText="1"/>
    </xf>
    <xf numFmtId="169" fontId="8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10" fontId="0" fillId="0" borderId="24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/>
    </xf>
    <xf numFmtId="10" fontId="3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5.00390625" style="1" customWidth="1"/>
    <col min="2" max="2" width="36.125" style="1" customWidth="1"/>
    <col min="3" max="3" width="6.00390625" style="1" customWidth="1"/>
    <col min="4" max="4" width="24.25390625" style="1" customWidth="1"/>
    <col min="5" max="5" width="0.12890625" style="1" hidden="1" customWidth="1"/>
    <col min="6" max="6" width="11.00390625" style="1" customWidth="1"/>
    <col min="7" max="7" width="10.75390625" style="1" customWidth="1"/>
    <col min="8" max="8" width="0.12890625" style="1" customWidth="1"/>
    <col min="9" max="9" width="12.125" style="1" customWidth="1"/>
    <col min="10" max="10" width="10.25390625" style="1" customWidth="1"/>
    <col min="11" max="16384" width="9.125" style="1" customWidth="1"/>
  </cols>
  <sheetData>
    <row r="1" ht="12.75">
      <c r="B1" s="73"/>
    </row>
    <row r="2" spans="2:7" ht="15">
      <c r="B2" s="93" t="s">
        <v>350</v>
      </c>
      <c r="C2" s="94"/>
      <c r="D2" s="94"/>
      <c r="E2" s="94"/>
      <c r="F2" s="94"/>
      <c r="G2" s="94"/>
    </row>
    <row r="3" spans="2:8" ht="15">
      <c r="B3" s="93"/>
      <c r="C3" s="94"/>
      <c r="D3" s="94"/>
      <c r="E3" s="94"/>
      <c r="F3" s="94"/>
      <c r="G3" s="94"/>
      <c r="H3" s="46"/>
    </row>
    <row r="4" spans="2:10" ht="12.75" customHeight="1">
      <c r="B4" s="46"/>
      <c r="C4" s="46"/>
      <c r="D4" s="101" t="s">
        <v>319</v>
      </c>
      <c r="E4" s="101"/>
      <c r="F4" s="101"/>
      <c r="G4" s="101"/>
      <c r="H4" s="101"/>
      <c r="I4" s="101"/>
      <c r="J4" s="101"/>
    </row>
    <row r="5" spans="2:10" ht="24.75" customHeight="1">
      <c r="B5" s="46"/>
      <c r="C5" s="46"/>
      <c r="D5" s="101"/>
      <c r="E5" s="101"/>
      <c r="F5" s="101"/>
      <c r="G5" s="101"/>
      <c r="H5" s="101"/>
      <c r="I5" s="101"/>
      <c r="J5" s="101"/>
    </row>
    <row r="6" spans="2:8" ht="17.25" customHeight="1" thickBot="1">
      <c r="B6" s="95" t="s">
        <v>0</v>
      </c>
      <c r="C6" s="95"/>
      <c r="D6" s="95"/>
      <c r="E6" s="95"/>
      <c r="F6" s="95"/>
      <c r="G6" s="95"/>
      <c r="H6" s="95"/>
    </row>
    <row r="7" spans="2:10" ht="12.75">
      <c r="B7" s="96" t="s">
        <v>1</v>
      </c>
      <c r="C7" s="36"/>
      <c r="D7" s="37"/>
      <c r="E7" s="38"/>
      <c r="F7" s="102" t="s">
        <v>352</v>
      </c>
      <c r="G7" s="98" t="s">
        <v>2</v>
      </c>
      <c r="H7" s="80"/>
      <c r="I7" s="102" t="s">
        <v>353</v>
      </c>
      <c r="J7" s="105" t="s">
        <v>354</v>
      </c>
    </row>
    <row r="8" spans="2:10" ht="12.75">
      <c r="B8" s="97"/>
      <c r="C8" s="33" t="s">
        <v>3</v>
      </c>
      <c r="D8" s="33"/>
      <c r="E8" s="34" t="s">
        <v>4</v>
      </c>
      <c r="F8" s="103"/>
      <c r="G8" s="99"/>
      <c r="H8" s="100" t="s">
        <v>8</v>
      </c>
      <c r="I8" s="103"/>
      <c r="J8" s="106"/>
    </row>
    <row r="9" spans="2:10" ht="12" customHeight="1">
      <c r="B9" s="97"/>
      <c r="C9" s="33" t="s">
        <v>329</v>
      </c>
      <c r="D9" s="33" t="s">
        <v>6</v>
      </c>
      <c r="E9" s="34" t="s">
        <v>7</v>
      </c>
      <c r="F9" s="103"/>
      <c r="G9" s="99"/>
      <c r="H9" s="100"/>
      <c r="I9" s="103"/>
      <c r="J9" s="106"/>
    </row>
    <row r="10" spans="2:10" ht="3" customHeight="1" hidden="1">
      <c r="B10" s="97"/>
      <c r="C10" s="33" t="s">
        <v>9</v>
      </c>
      <c r="D10" s="33"/>
      <c r="E10" s="33" t="s">
        <v>10</v>
      </c>
      <c r="F10" s="103"/>
      <c r="G10" s="99"/>
      <c r="H10" s="33" t="s">
        <v>10</v>
      </c>
      <c r="I10" s="103"/>
      <c r="J10" s="106"/>
    </row>
    <row r="11" spans="2:10" ht="18" customHeight="1">
      <c r="B11" s="97"/>
      <c r="C11" s="33"/>
      <c r="D11" s="33"/>
      <c r="E11" s="34"/>
      <c r="F11" s="104"/>
      <c r="G11" s="99"/>
      <c r="H11" s="79"/>
      <c r="I11" s="104"/>
      <c r="J11" s="107"/>
    </row>
    <row r="12" spans="2:10" ht="12.75">
      <c r="B12" s="39">
        <v>1</v>
      </c>
      <c r="C12" s="6">
        <v>2</v>
      </c>
      <c r="D12" s="6">
        <v>3</v>
      </c>
      <c r="E12" s="7">
        <v>4</v>
      </c>
      <c r="F12" s="7">
        <v>4</v>
      </c>
      <c r="G12" s="7">
        <v>5</v>
      </c>
      <c r="H12" s="7">
        <v>6</v>
      </c>
      <c r="I12" s="77">
        <v>6</v>
      </c>
      <c r="J12" s="86">
        <v>7</v>
      </c>
    </row>
    <row r="13" spans="2:10" ht="24.75" customHeight="1">
      <c r="B13" s="10" t="s">
        <v>105</v>
      </c>
      <c r="C13" s="6" t="s">
        <v>12</v>
      </c>
      <c r="D13" s="6" t="s">
        <v>13</v>
      </c>
      <c r="E13" s="8">
        <f>E14+E24+E27+E35+E42+E46+E50+E55</f>
        <v>1423500</v>
      </c>
      <c r="F13" s="8">
        <f>F14+F24+F27+F30+F35+F42+F53+F55+F49</f>
        <v>1694500</v>
      </c>
      <c r="G13" s="8">
        <f>G14+G24+G27+G42+G46+G55+G35+G50+G41+G19+G54+G51</f>
        <v>1423636.4300000002</v>
      </c>
      <c r="H13" s="8">
        <f>H14+H24+H27+H42+H46+H55+H35+H50+H41+H19+H54</f>
        <v>-136.43000000006577</v>
      </c>
      <c r="I13" s="67">
        <f>F13-G13</f>
        <v>270863.56999999983</v>
      </c>
      <c r="J13" s="87">
        <f>G13/F13</f>
        <v>0.8401513307760402</v>
      </c>
    </row>
    <row r="14" spans="2:10" ht="17.25" customHeight="1">
      <c r="B14" s="69" t="s">
        <v>14</v>
      </c>
      <c r="C14" s="50" t="s">
        <v>12</v>
      </c>
      <c r="D14" s="50" t="s">
        <v>15</v>
      </c>
      <c r="E14" s="51">
        <f>E15</f>
        <v>102500</v>
      </c>
      <c r="F14" s="51">
        <f>F15</f>
        <v>112500</v>
      </c>
      <c r="G14" s="51">
        <f>G15</f>
        <v>73106.69</v>
      </c>
      <c r="H14" s="8">
        <f aca="true" t="shared" si="0" ref="H14:H78">E14-G14</f>
        <v>29393.309999999998</v>
      </c>
      <c r="I14" s="67">
        <f aca="true" t="shared" si="1" ref="I14:I77">F14-G14</f>
        <v>39393.31</v>
      </c>
      <c r="J14" s="87">
        <f aca="true" t="shared" si="2" ref="J14:J76">G14/F14</f>
        <v>0.6498372444444445</v>
      </c>
    </row>
    <row r="15" spans="2:10" ht="15.75" customHeight="1">
      <c r="B15" s="10" t="s">
        <v>16</v>
      </c>
      <c r="C15" s="6" t="s">
        <v>12</v>
      </c>
      <c r="D15" s="6" t="s">
        <v>133</v>
      </c>
      <c r="E15" s="8">
        <f>E18+E16</f>
        <v>102500</v>
      </c>
      <c r="F15" s="8">
        <f>F16+F17+F18</f>
        <v>112500</v>
      </c>
      <c r="G15" s="8">
        <f>G16+G17+G18</f>
        <v>73106.69</v>
      </c>
      <c r="H15" s="8">
        <f t="shared" si="0"/>
        <v>29393.309999999998</v>
      </c>
      <c r="I15" s="67">
        <f t="shared" si="1"/>
        <v>39393.31</v>
      </c>
      <c r="J15" s="87">
        <f t="shared" si="2"/>
        <v>0.6498372444444445</v>
      </c>
    </row>
    <row r="16" spans="2:10" ht="94.5" customHeight="1">
      <c r="B16" s="10" t="s">
        <v>122</v>
      </c>
      <c r="C16" s="6" t="s">
        <v>12</v>
      </c>
      <c r="D16" s="6" t="s">
        <v>94</v>
      </c>
      <c r="E16" s="8">
        <v>100000</v>
      </c>
      <c r="F16" s="8">
        <v>110000</v>
      </c>
      <c r="G16" s="8">
        <v>73001.78</v>
      </c>
      <c r="H16" s="8">
        <f t="shared" si="0"/>
        <v>26998.22</v>
      </c>
      <c r="I16" s="67">
        <f t="shared" si="1"/>
        <v>36998.22</v>
      </c>
      <c r="J16" s="87">
        <f t="shared" si="2"/>
        <v>0.6636525454545454</v>
      </c>
    </row>
    <row r="17" spans="2:10" ht="145.5" customHeight="1">
      <c r="B17" s="10" t="s">
        <v>123</v>
      </c>
      <c r="C17" s="6" t="s">
        <v>12</v>
      </c>
      <c r="D17" s="6" t="s">
        <v>121</v>
      </c>
      <c r="E17" s="8"/>
      <c r="F17" s="8"/>
      <c r="G17" s="8">
        <v>40</v>
      </c>
      <c r="H17" s="8"/>
      <c r="I17" s="67">
        <f t="shared" si="1"/>
        <v>-40</v>
      </c>
      <c r="J17" s="87"/>
    </row>
    <row r="18" spans="2:10" ht="30" customHeight="1">
      <c r="B18" s="10" t="s">
        <v>124</v>
      </c>
      <c r="C18" s="6" t="s">
        <v>12</v>
      </c>
      <c r="D18" s="6" t="s">
        <v>134</v>
      </c>
      <c r="E18" s="8">
        <v>2500</v>
      </c>
      <c r="F18" s="8">
        <v>2500</v>
      </c>
      <c r="G18" s="8">
        <v>64.91</v>
      </c>
      <c r="H18" s="8">
        <f t="shared" si="0"/>
        <v>2435.09</v>
      </c>
      <c r="I18" s="67">
        <f t="shared" si="1"/>
        <v>2435.09</v>
      </c>
      <c r="J18" s="87">
        <f t="shared" si="2"/>
        <v>0.025963999999999997</v>
      </c>
    </row>
    <row r="19" spans="2:10" ht="76.5">
      <c r="B19" s="81" t="s">
        <v>176</v>
      </c>
      <c r="C19" s="6" t="s">
        <v>12</v>
      </c>
      <c r="D19" s="6" t="s">
        <v>181</v>
      </c>
      <c r="E19" s="8"/>
      <c r="F19" s="8"/>
      <c r="G19" s="8"/>
      <c r="H19" s="8">
        <f t="shared" si="0"/>
        <v>0</v>
      </c>
      <c r="I19" s="67">
        <f t="shared" si="1"/>
        <v>0</v>
      </c>
      <c r="J19" s="87" t="e">
        <f t="shared" si="2"/>
        <v>#DIV/0!</v>
      </c>
    </row>
    <row r="20" spans="2:10" ht="76.5">
      <c r="B20" s="81" t="s">
        <v>177</v>
      </c>
      <c r="C20" s="6" t="s">
        <v>12</v>
      </c>
      <c r="D20" s="6" t="s">
        <v>182</v>
      </c>
      <c r="E20" s="70"/>
      <c r="F20" s="70"/>
      <c r="G20" s="8"/>
      <c r="H20" s="8">
        <f t="shared" si="0"/>
        <v>0</v>
      </c>
      <c r="I20" s="67">
        <f t="shared" si="1"/>
        <v>0</v>
      </c>
      <c r="J20" s="87" t="e">
        <f t="shared" si="2"/>
        <v>#DIV/0!</v>
      </c>
    </row>
    <row r="21" spans="2:10" ht="90" customHeight="1">
      <c r="B21" s="81" t="s">
        <v>178</v>
      </c>
      <c r="C21" s="6" t="s">
        <v>12</v>
      </c>
      <c r="D21" s="6" t="s">
        <v>183</v>
      </c>
      <c r="E21" s="70"/>
      <c r="F21" s="70"/>
      <c r="G21" s="8"/>
      <c r="H21" s="8">
        <f t="shared" si="0"/>
        <v>0</v>
      </c>
      <c r="I21" s="67">
        <f t="shared" si="1"/>
        <v>0</v>
      </c>
      <c r="J21" s="87"/>
    </row>
    <row r="22" spans="2:10" ht="89.25" customHeight="1">
      <c r="B22" s="81" t="s">
        <v>179</v>
      </c>
      <c r="C22" s="6" t="s">
        <v>12</v>
      </c>
      <c r="D22" s="6" t="s">
        <v>184</v>
      </c>
      <c r="E22" s="71"/>
      <c r="F22" s="71"/>
      <c r="G22" s="8"/>
      <c r="H22" s="8">
        <f t="shared" si="0"/>
        <v>0</v>
      </c>
      <c r="I22" s="67">
        <f t="shared" si="1"/>
        <v>0</v>
      </c>
      <c r="J22" s="87"/>
    </row>
    <row r="23" spans="2:10" ht="89.25">
      <c r="B23" s="81" t="s">
        <v>180</v>
      </c>
      <c r="C23" s="6" t="s">
        <v>12</v>
      </c>
      <c r="D23" s="6" t="s">
        <v>185</v>
      </c>
      <c r="E23" s="71"/>
      <c r="F23" s="71"/>
      <c r="G23" s="8"/>
      <c r="H23" s="8">
        <f t="shared" si="0"/>
        <v>0</v>
      </c>
      <c r="I23" s="67">
        <f t="shared" si="1"/>
        <v>0</v>
      </c>
      <c r="J23" s="87"/>
    </row>
    <row r="24" spans="2:10" s="53" customFormat="1" ht="21" customHeight="1">
      <c r="B24" s="69" t="s">
        <v>17</v>
      </c>
      <c r="C24" s="50" t="s">
        <v>12</v>
      </c>
      <c r="D24" s="50" t="s">
        <v>18</v>
      </c>
      <c r="E24" s="51">
        <f>E25</f>
        <v>2000</v>
      </c>
      <c r="F24" s="51">
        <f>F25+F26</f>
        <v>12000</v>
      </c>
      <c r="G24" s="51">
        <f>G26+G25</f>
        <v>3250.39</v>
      </c>
      <c r="H24" s="51">
        <f>H26+H25</f>
        <v>-1250.3899999999999</v>
      </c>
      <c r="I24" s="67">
        <f t="shared" si="1"/>
        <v>8749.61</v>
      </c>
      <c r="J24" s="87">
        <f t="shared" si="2"/>
        <v>0.2708658333333333</v>
      </c>
    </row>
    <row r="25" spans="2:10" ht="12.75">
      <c r="B25" s="10" t="s">
        <v>19</v>
      </c>
      <c r="C25" s="6" t="s">
        <v>12</v>
      </c>
      <c r="D25" s="6" t="s">
        <v>103</v>
      </c>
      <c r="E25" s="8">
        <v>2000</v>
      </c>
      <c r="F25" s="8">
        <v>12000</v>
      </c>
      <c r="G25" s="8">
        <v>3250.39</v>
      </c>
      <c r="H25" s="8">
        <f t="shared" si="0"/>
        <v>-1250.3899999999999</v>
      </c>
      <c r="I25" s="67">
        <f t="shared" si="1"/>
        <v>8749.61</v>
      </c>
      <c r="J25" s="87">
        <f t="shared" si="2"/>
        <v>0.2708658333333333</v>
      </c>
    </row>
    <row r="26" spans="2:10" ht="12.75">
      <c r="B26" s="10" t="s">
        <v>19</v>
      </c>
      <c r="C26" s="6" t="s">
        <v>12</v>
      </c>
      <c r="D26" s="6" t="s">
        <v>104</v>
      </c>
      <c r="E26" s="8"/>
      <c r="F26" s="8"/>
      <c r="G26" s="8"/>
      <c r="H26" s="8">
        <f t="shared" si="0"/>
        <v>0</v>
      </c>
      <c r="I26" s="67">
        <f t="shared" si="1"/>
        <v>0</v>
      </c>
      <c r="J26" s="87"/>
    </row>
    <row r="27" spans="2:10" s="53" customFormat="1" ht="12.75">
      <c r="B27" s="69" t="s">
        <v>20</v>
      </c>
      <c r="C27" s="50" t="s">
        <v>12</v>
      </c>
      <c r="D27" s="50" t="s">
        <v>21</v>
      </c>
      <c r="E27" s="51">
        <f>E28+E30</f>
        <v>960000</v>
      </c>
      <c r="F27" s="51">
        <f>F28</f>
        <v>160000</v>
      </c>
      <c r="G27" s="51">
        <f>G28+G30</f>
        <v>1156696.35</v>
      </c>
      <c r="H27" s="51">
        <f>H28+H30</f>
        <v>-196696.35000000003</v>
      </c>
      <c r="I27" s="67">
        <f t="shared" si="1"/>
        <v>-996696.3500000001</v>
      </c>
      <c r="J27" s="87">
        <f t="shared" si="2"/>
        <v>7.229352187500001</v>
      </c>
    </row>
    <row r="28" spans="2:10" ht="30" customHeight="1">
      <c r="B28" s="10" t="s">
        <v>22</v>
      </c>
      <c r="C28" s="6" t="s">
        <v>12</v>
      </c>
      <c r="D28" s="6" t="s">
        <v>23</v>
      </c>
      <c r="E28" s="8">
        <f>E29</f>
        <v>150000</v>
      </c>
      <c r="F28" s="8">
        <f>F29</f>
        <v>160000</v>
      </c>
      <c r="G28" s="8">
        <f>G29</f>
        <v>205464.7</v>
      </c>
      <c r="H28" s="8">
        <f>H29</f>
        <v>-55464.70000000001</v>
      </c>
      <c r="I28" s="67">
        <f t="shared" si="1"/>
        <v>-45464.70000000001</v>
      </c>
      <c r="J28" s="87">
        <f t="shared" si="2"/>
        <v>1.2841543750000002</v>
      </c>
    </row>
    <row r="29" spans="2:10" ht="51">
      <c r="B29" s="10" t="s">
        <v>24</v>
      </c>
      <c r="C29" s="6" t="s">
        <v>12</v>
      </c>
      <c r="D29" s="6" t="s">
        <v>186</v>
      </c>
      <c r="E29" s="8">
        <v>150000</v>
      </c>
      <c r="F29" s="8">
        <v>160000</v>
      </c>
      <c r="G29" s="8">
        <v>205464.7</v>
      </c>
      <c r="H29" s="8">
        <f t="shared" si="0"/>
        <v>-55464.70000000001</v>
      </c>
      <c r="I29" s="67">
        <f t="shared" si="1"/>
        <v>-45464.70000000001</v>
      </c>
      <c r="J29" s="87">
        <f t="shared" si="2"/>
        <v>1.2841543750000002</v>
      </c>
    </row>
    <row r="30" spans="2:10" ht="12.75">
      <c r="B30" s="10" t="s">
        <v>25</v>
      </c>
      <c r="C30" s="6" t="s">
        <v>12</v>
      </c>
      <c r="D30" s="6" t="s">
        <v>26</v>
      </c>
      <c r="E30" s="8">
        <f>E31+E33</f>
        <v>810000</v>
      </c>
      <c r="F30" s="8">
        <f>F31+F33</f>
        <v>1050000</v>
      </c>
      <c r="G30" s="8">
        <f>G31+G33</f>
        <v>951231.65</v>
      </c>
      <c r="H30" s="8">
        <f t="shared" si="0"/>
        <v>-141231.65000000002</v>
      </c>
      <c r="I30" s="67">
        <f t="shared" si="1"/>
        <v>98768.34999999998</v>
      </c>
      <c r="J30" s="87">
        <f t="shared" si="2"/>
        <v>0.9059349047619047</v>
      </c>
    </row>
    <row r="31" spans="2:10" ht="12.75">
      <c r="B31" s="10" t="s">
        <v>199</v>
      </c>
      <c r="C31" s="6" t="s">
        <v>12</v>
      </c>
      <c r="D31" s="6" t="s">
        <v>200</v>
      </c>
      <c r="E31" s="8">
        <f>E32</f>
        <v>700000</v>
      </c>
      <c r="F31" s="8">
        <f>F32</f>
        <v>800000</v>
      </c>
      <c r="G31" s="8">
        <f>G32</f>
        <v>575864.13</v>
      </c>
      <c r="H31" s="8">
        <f t="shared" si="0"/>
        <v>124135.87</v>
      </c>
      <c r="I31" s="67">
        <f t="shared" si="1"/>
        <v>224135.87</v>
      </c>
      <c r="J31" s="87">
        <f t="shared" si="2"/>
        <v>0.7198301625</v>
      </c>
    </row>
    <row r="32" spans="2:10" ht="49.5" customHeight="1">
      <c r="B32" s="10" t="s">
        <v>196</v>
      </c>
      <c r="C32" s="6" t="s">
        <v>12</v>
      </c>
      <c r="D32" s="6" t="s">
        <v>195</v>
      </c>
      <c r="E32" s="8">
        <v>700000</v>
      </c>
      <c r="F32" s="8">
        <v>800000</v>
      </c>
      <c r="G32" s="8">
        <v>575864.13</v>
      </c>
      <c r="H32" s="8">
        <f t="shared" si="0"/>
        <v>124135.87</v>
      </c>
      <c r="I32" s="67">
        <f t="shared" si="1"/>
        <v>224135.87</v>
      </c>
      <c r="J32" s="87">
        <f t="shared" si="2"/>
        <v>0.7198301625</v>
      </c>
    </row>
    <row r="33" spans="2:10" ht="18.75" customHeight="1">
      <c r="B33" s="10" t="s">
        <v>197</v>
      </c>
      <c r="C33" s="6" t="s">
        <v>12</v>
      </c>
      <c r="D33" s="6" t="s">
        <v>198</v>
      </c>
      <c r="E33" s="8">
        <f>E34</f>
        <v>110000</v>
      </c>
      <c r="F33" s="8">
        <f>F34</f>
        <v>250000</v>
      </c>
      <c r="G33" s="8">
        <f>G34</f>
        <v>375367.52</v>
      </c>
      <c r="H33" s="8">
        <f>H34</f>
        <v>-265367.52</v>
      </c>
      <c r="I33" s="67">
        <f t="shared" si="1"/>
        <v>-125367.52000000002</v>
      </c>
      <c r="J33" s="87">
        <f t="shared" si="2"/>
        <v>1.50147008</v>
      </c>
    </row>
    <row r="34" spans="2:10" ht="51" customHeight="1">
      <c r="B34" s="10" t="s">
        <v>201</v>
      </c>
      <c r="C34" s="6" t="s">
        <v>12</v>
      </c>
      <c r="D34" s="6" t="s">
        <v>202</v>
      </c>
      <c r="E34" s="8">
        <v>110000</v>
      </c>
      <c r="F34" s="8">
        <v>250000</v>
      </c>
      <c r="G34" s="8">
        <v>375367.52</v>
      </c>
      <c r="H34" s="8">
        <f t="shared" si="0"/>
        <v>-265367.52</v>
      </c>
      <c r="I34" s="67">
        <f t="shared" si="1"/>
        <v>-125367.52000000002</v>
      </c>
      <c r="J34" s="87">
        <f t="shared" si="2"/>
        <v>1.50147008</v>
      </c>
    </row>
    <row r="35" spans="2:10" ht="12.75">
      <c r="B35" s="10" t="s">
        <v>125</v>
      </c>
      <c r="C35" s="6" t="s">
        <v>12</v>
      </c>
      <c r="D35" s="6" t="s">
        <v>126</v>
      </c>
      <c r="E35" s="8">
        <f>E37+E36</f>
        <v>15000</v>
      </c>
      <c r="F35" s="8">
        <f>F37</f>
        <v>25000</v>
      </c>
      <c r="G35" s="8">
        <f>G37</f>
        <v>21750</v>
      </c>
      <c r="H35" s="8">
        <f t="shared" si="0"/>
        <v>-6750</v>
      </c>
      <c r="I35" s="67">
        <f t="shared" si="1"/>
        <v>3250</v>
      </c>
      <c r="J35" s="87">
        <f t="shared" si="2"/>
        <v>0.87</v>
      </c>
    </row>
    <row r="36" spans="2:10" ht="60" customHeight="1">
      <c r="B36" s="10" t="s">
        <v>203</v>
      </c>
      <c r="C36" s="6" t="s">
        <v>12</v>
      </c>
      <c r="D36" s="6" t="s">
        <v>204</v>
      </c>
      <c r="E36" s="8">
        <v>0</v>
      </c>
      <c r="F36" s="8"/>
      <c r="G36" s="8">
        <v>0</v>
      </c>
      <c r="H36" s="8">
        <f t="shared" si="0"/>
        <v>0</v>
      </c>
      <c r="I36" s="67">
        <f t="shared" si="1"/>
        <v>0</v>
      </c>
      <c r="J36" s="87"/>
    </row>
    <row r="37" spans="2:10" ht="80.25" customHeight="1">
      <c r="B37" s="11" t="s">
        <v>205</v>
      </c>
      <c r="C37" s="6" t="s">
        <v>12</v>
      </c>
      <c r="D37" s="6" t="s">
        <v>209</v>
      </c>
      <c r="E37" s="8">
        <v>15000</v>
      </c>
      <c r="F37" s="8">
        <v>25000</v>
      </c>
      <c r="G37" s="8">
        <v>21750</v>
      </c>
      <c r="H37" s="8">
        <f t="shared" si="0"/>
        <v>-6750</v>
      </c>
      <c r="I37" s="67">
        <f t="shared" si="1"/>
        <v>3250</v>
      </c>
      <c r="J37" s="87">
        <f t="shared" si="2"/>
        <v>0.87</v>
      </c>
    </row>
    <row r="38" spans="2:10" ht="55.5" customHeight="1">
      <c r="B38" s="11" t="s">
        <v>206</v>
      </c>
      <c r="C38" s="6" t="s">
        <v>12</v>
      </c>
      <c r="D38" s="6" t="s">
        <v>207</v>
      </c>
      <c r="E38" s="8">
        <f>E40+E39</f>
        <v>0</v>
      </c>
      <c r="F38" s="8"/>
      <c r="G38" s="8"/>
      <c r="H38" s="8">
        <f t="shared" si="0"/>
        <v>0</v>
      </c>
      <c r="I38" s="67">
        <f t="shared" si="1"/>
        <v>0</v>
      </c>
      <c r="J38" s="87"/>
    </row>
    <row r="39" spans="2:10" ht="78.75" customHeight="1">
      <c r="B39" s="11" t="s">
        <v>208</v>
      </c>
      <c r="C39" s="6" t="s">
        <v>12</v>
      </c>
      <c r="D39" s="6" t="s">
        <v>210</v>
      </c>
      <c r="E39" s="8">
        <f>E40</f>
        <v>0</v>
      </c>
      <c r="F39" s="8"/>
      <c r="G39" s="8"/>
      <c r="H39" s="8">
        <f t="shared" si="0"/>
        <v>0</v>
      </c>
      <c r="I39" s="67">
        <f t="shared" si="1"/>
        <v>0</v>
      </c>
      <c r="J39" s="87"/>
    </row>
    <row r="40" spans="2:10" ht="90" customHeight="1">
      <c r="B40" s="11" t="s">
        <v>211</v>
      </c>
      <c r="C40" s="6" t="s">
        <v>12</v>
      </c>
      <c r="D40" s="6" t="s">
        <v>212</v>
      </c>
      <c r="E40" s="8">
        <v>0</v>
      </c>
      <c r="F40" s="8"/>
      <c r="G40" s="8"/>
      <c r="H40" s="8">
        <f t="shared" si="0"/>
        <v>0</v>
      </c>
      <c r="I40" s="67">
        <f t="shared" si="1"/>
        <v>0</v>
      </c>
      <c r="J40" s="87"/>
    </row>
    <row r="41" spans="2:10" ht="18" customHeight="1">
      <c r="B41" s="10" t="s">
        <v>27</v>
      </c>
      <c r="C41" s="6" t="s">
        <v>12</v>
      </c>
      <c r="D41" s="6" t="s">
        <v>108</v>
      </c>
      <c r="E41" s="8"/>
      <c r="F41" s="8"/>
      <c r="G41" s="8"/>
      <c r="H41" s="8">
        <f>E41-G41</f>
        <v>0</v>
      </c>
      <c r="I41" s="67">
        <f t="shared" si="1"/>
        <v>0</v>
      </c>
      <c r="J41" s="87"/>
    </row>
    <row r="42" spans="2:10" s="53" customFormat="1" ht="63" customHeight="1">
      <c r="B42" s="69" t="s">
        <v>28</v>
      </c>
      <c r="C42" s="50" t="s">
        <v>12</v>
      </c>
      <c r="D42" s="50" t="s">
        <v>29</v>
      </c>
      <c r="E42" s="51">
        <f aca="true" t="shared" si="3" ref="E42:G44">E43</f>
        <v>200000</v>
      </c>
      <c r="F42" s="51">
        <f>F43</f>
        <v>250000</v>
      </c>
      <c r="G42" s="51">
        <f t="shared" si="3"/>
        <v>166824.92</v>
      </c>
      <c r="H42" s="51">
        <f t="shared" si="0"/>
        <v>33175.07999999999</v>
      </c>
      <c r="I42" s="67">
        <f t="shared" si="1"/>
        <v>83175.07999999999</v>
      </c>
      <c r="J42" s="87">
        <f t="shared" si="2"/>
        <v>0.6672996800000001</v>
      </c>
    </row>
    <row r="43" spans="2:10" ht="113.25" customHeight="1">
      <c r="B43" s="10" t="s">
        <v>213</v>
      </c>
      <c r="C43" s="6" t="s">
        <v>12</v>
      </c>
      <c r="D43" s="6" t="s">
        <v>30</v>
      </c>
      <c r="E43" s="8">
        <f t="shared" si="3"/>
        <v>200000</v>
      </c>
      <c r="F43" s="8">
        <f>F44</f>
        <v>250000</v>
      </c>
      <c r="G43" s="8">
        <f t="shared" si="3"/>
        <v>166824.92</v>
      </c>
      <c r="H43" s="8">
        <f t="shared" si="0"/>
        <v>33175.07999999999</v>
      </c>
      <c r="I43" s="67">
        <f t="shared" si="1"/>
        <v>83175.07999999999</v>
      </c>
      <c r="J43" s="87">
        <f t="shared" si="2"/>
        <v>0.6672996800000001</v>
      </c>
    </row>
    <row r="44" spans="2:10" ht="94.5" customHeight="1">
      <c r="B44" s="10" t="s">
        <v>31</v>
      </c>
      <c r="C44" s="6" t="s">
        <v>12</v>
      </c>
      <c r="D44" s="6" t="s">
        <v>32</v>
      </c>
      <c r="E44" s="8">
        <f t="shared" si="3"/>
        <v>200000</v>
      </c>
      <c r="F44" s="8">
        <f>F45</f>
        <v>250000</v>
      </c>
      <c r="G44" s="8">
        <f t="shared" si="3"/>
        <v>166824.92</v>
      </c>
      <c r="H44" s="8">
        <f t="shared" si="0"/>
        <v>33175.07999999999</v>
      </c>
      <c r="I44" s="67">
        <f t="shared" si="1"/>
        <v>83175.07999999999</v>
      </c>
      <c r="J44" s="87">
        <f t="shared" si="2"/>
        <v>0.6672996800000001</v>
      </c>
    </row>
    <row r="45" spans="2:10" ht="76.5" customHeight="1">
      <c r="B45" s="10" t="s">
        <v>33</v>
      </c>
      <c r="C45" s="6" t="s">
        <v>12</v>
      </c>
      <c r="D45" s="6" t="s">
        <v>34</v>
      </c>
      <c r="E45" s="8">
        <v>200000</v>
      </c>
      <c r="F45" s="8">
        <v>250000</v>
      </c>
      <c r="G45" s="8">
        <v>166824.92</v>
      </c>
      <c r="H45" s="8">
        <f t="shared" si="0"/>
        <v>33175.07999999999</v>
      </c>
      <c r="I45" s="67">
        <f t="shared" si="1"/>
        <v>83175.07999999999</v>
      </c>
      <c r="J45" s="87">
        <f t="shared" si="2"/>
        <v>0.6672996800000001</v>
      </c>
    </row>
    <row r="46" spans="2:10" ht="42.75" customHeight="1">
      <c r="B46" s="10" t="s">
        <v>127</v>
      </c>
      <c r="C46" s="6" t="s">
        <v>12</v>
      </c>
      <c r="D46" s="6" t="s">
        <v>128</v>
      </c>
      <c r="E46" s="8">
        <f>E49</f>
        <v>12000</v>
      </c>
      <c r="F46" s="8"/>
      <c r="G46" s="8">
        <f>G49</f>
        <v>0</v>
      </c>
      <c r="H46" s="8">
        <f t="shared" si="0"/>
        <v>12000</v>
      </c>
      <c r="I46" s="67">
        <f t="shared" si="1"/>
        <v>0</v>
      </c>
      <c r="J46" s="87"/>
    </row>
    <row r="47" spans="2:10" ht="18.75" customHeight="1">
      <c r="B47" s="10" t="s">
        <v>214</v>
      </c>
      <c r="C47" s="6" t="s">
        <v>12</v>
      </c>
      <c r="D47" s="6" t="s">
        <v>215</v>
      </c>
      <c r="E47" s="8">
        <v>12000</v>
      </c>
      <c r="F47" s="8"/>
      <c r="G47" s="8"/>
      <c r="H47" s="8">
        <f t="shared" si="0"/>
        <v>12000</v>
      </c>
      <c r="I47" s="67">
        <f t="shared" si="1"/>
        <v>0</v>
      </c>
      <c r="J47" s="87"/>
    </row>
    <row r="48" spans="2:10" ht="24.75" customHeight="1">
      <c r="B48" s="10" t="s">
        <v>216</v>
      </c>
      <c r="C48" s="40" t="s">
        <v>12</v>
      </c>
      <c r="D48" s="40" t="s">
        <v>217</v>
      </c>
      <c r="E48" s="51">
        <v>12000</v>
      </c>
      <c r="F48" s="51"/>
      <c r="G48" s="51"/>
      <c r="H48" s="8">
        <f t="shared" si="0"/>
        <v>12000</v>
      </c>
      <c r="I48" s="67">
        <f t="shared" si="1"/>
        <v>0</v>
      </c>
      <c r="J48" s="87"/>
    </row>
    <row r="49" spans="2:10" ht="33" customHeight="1">
      <c r="B49" s="69" t="s">
        <v>218</v>
      </c>
      <c r="C49" s="40" t="s">
        <v>12</v>
      </c>
      <c r="D49" s="40" t="s">
        <v>120</v>
      </c>
      <c r="E49" s="51">
        <v>12000</v>
      </c>
      <c r="F49" s="51">
        <v>25000</v>
      </c>
      <c r="G49" s="51">
        <v>0</v>
      </c>
      <c r="H49" s="8">
        <f t="shared" si="0"/>
        <v>12000</v>
      </c>
      <c r="I49" s="67">
        <f t="shared" si="1"/>
        <v>25000</v>
      </c>
      <c r="J49" s="87">
        <f t="shared" si="2"/>
        <v>0</v>
      </c>
    </row>
    <row r="50" spans="2:10" ht="25.5">
      <c r="B50" s="69" t="s">
        <v>219</v>
      </c>
      <c r="C50" s="40" t="s">
        <v>12</v>
      </c>
      <c r="D50" s="40" t="s">
        <v>220</v>
      </c>
      <c r="E50" s="51">
        <f>E53+E52</f>
        <v>22000</v>
      </c>
      <c r="F50" s="51">
        <f>F53</f>
        <v>25000</v>
      </c>
      <c r="G50" s="51">
        <f>G52+G53</f>
        <v>2008.08</v>
      </c>
      <c r="H50" s="8">
        <f t="shared" si="0"/>
        <v>19991.92</v>
      </c>
      <c r="I50" s="67">
        <f t="shared" si="1"/>
        <v>22991.92</v>
      </c>
      <c r="J50" s="87">
        <f t="shared" si="2"/>
        <v>0.0803232</v>
      </c>
    </row>
    <row r="51" spans="2:10" ht="25.5">
      <c r="B51" s="69" t="s">
        <v>338</v>
      </c>
      <c r="C51" s="40" t="s">
        <v>12</v>
      </c>
      <c r="D51" s="40" t="s">
        <v>339</v>
      </c>
      <c r="E51" s="51"/>
      <c r="F51" s="51"/>
      <c r="G51" s="51">
        <v>0</v>
      </c>
      <c r="H51" s="8"/>
      <c r="I51" s="67">
        <f t="shared" si="1"/>
        <v>0</v>
      </c>
      <c r="J51" s="87"/>
    </row>
    <row r="52" spans="2:10" ht="36.75" customHeight="1">
      <c r="B52" s="69" t="s">
        <v>222</v>
      </c>
      <c r="C52" s="40" t="s">
        <v>12</v>
      </c>
      <c r="D52" s="72" t="s">
        <v>221</v>
      </c>
      <c r="E52" s="51">
        <v>0</v>
      </c>
      <c r="F52" s="51"/>
      <c r="G52" s="51"/>
      <c r="H52" s="8">
        <f t="shared" si="0"/>
        <v>0</v>
      </c>
      <c r="I52" s="67">
        <f t="shared" si="1"/>
        <v>0</v>
      </c>
      <c r="J52" s="87"/>
    </row>
    <row r="53" spans="2:10" ht="54" customHeight="1">
      <c r="B53" s="69" t="s">
        <v>138</v>
      </c>
      <c r="C53" s="6" t="s">
        <v>12</v>
      </c>
      <c r="D53" s="6" t="s">
        <v>139</v>
      </c>
      <c r="E53" s="8">
        <v>22000</v>
      </c>
      <c r="F53" s="8">
        <v>25000</v>
      </c>
      <c r="G53" s="8">
        <v>2008.08</v>
      </c>
      <c r="H53" s="8">
        <f t="shared" si="0"/>
        <v>19991.92</v>
      </c>
      <c r="I53" s="67">
        <f t="shared" si="1"/>
        <v>22991.92</v>
      </c>
      <c r="J53" s="87">
        <f t="shared" si="2"/>
        <v>0.0803232</v>
      </c>
    </row>
    <row r="54" spans="2:10" ht="25.5">
      <c r="B54" s="10" t="s">
        <v>35</v>
      </c>
      <c r="C54" s="6" t="s">
        <v>12</v>
      </c>
      <c r="D54" s="6" t="s">
        <v>36</v>
      </c>
      <c r="E54" s="8"/>
      <c r="F54" s="8"/>
      <c r="G54" s="8">
        <v>0</v>
      </c>
      <c r="H54" s="8">
        <f t="shared" si="0"/>
        <v>0</v>
      </c>
      <c r="I54" s="67">
        <f t="shared" si="1"/>
        <v>0</v>
      </c>
      <c r="J54" s="87"/>
    </row>
    <row r="55" spans="2:10" s="53" customFormat="1" ht="12.75">
      <c r="B55" s="69" t="s">
        <v>37</v>
      </c>
      <c r="C55" s="50" t="s">
        <v>12</v>
      </c>
      <c r="D55" s="50" t="s">
        <v>38</v>
      </c>
      <c r="E55" s="51">
        <v>110000</v>
      </c>
      <c r="F55" s="51">
        <v>35000</v>
      </c>
      <c r="G55" s="51">
        <v>0</v>
      </c>
      <c r="H55" s="51">
        <f t="shared" si="0"/>
        <v>110000</v>
      </c>
      <c r="I55" s="67">
        <f t="shared" si="1"/>
        <v>35000</v>
      </c>
      <c r="J55" s="87">
        <f t="shared" si="2"/>
        <v>0</v>
      </c>
    </row>
    <row r="56" spans="2:10" ht="15">
      <c r="B56" s="82" t="s">
        <v>90</v>
      </c>
      <c r="C56" s="6" t="s">
        <v>12</v>
      </c>
      <c r="D56" s="6" t="s">
        <v>39</v>
      </c>
      <c r="E56" s="8">
        <f>E57</f>
        <v>3036096</v>
      </c>
      <c r="F56" s="8">
        <f>F57</f>
        <v>2278829.1999999997</v>
      </c>
      <c r="G56" s="8">
        <f>G57+G78</f>
        <v>2278829.1999999997</v>
      </c>
      <c r="H56" s="8">
        <f t="shared" si="0"/>
        <v>757266.8000000003</v>
      </c>
      <c r="I56" s="67">
        <f t="shared" si="1"/>
        <v>0</v>
      </c>
      <c r="J56" s="87">
        <f t="shared" si="2"/>
        <v>1</v>
      </c>
    </row>
    <row r="57" spans="2:10" s="53" customFormat="1" ht="39" customHeight="1">
      <c r="B57" s="69" t="s">
        <v>40</v>
      </c>
      <c r="C57" s="50" t="s">
        <v>12</v>
      </c>
      <c r="D57" s="50" t="s">
        <v>41</v>
      </c>
      <c r="E57" s="51">
        <f>E58+E65+E74</f>
        <v>3036096</v>
      </c>
      <c r="F57" s="51">
        <f>F58+F65+F74</f>
        <v>2278829.1999999997</v>
      </c>
      <c r="G57" s="51">
        <f>G58+G63+G65+G69+G74</f>
        <v>2278829.1999999997</v>
      </c>
      <c r="H57" s="51">
        <f>H58+H63+H65+H69+H74</f>
        <v>757266.7999999999</v>
      </c>
      <c r="I57" s="67">
        <f t="shared" si="1"/>
        <v>0</v>
      </c>
      <c r="J57" s="87">
        <f t="shared" si="2"/>
        <v>1</v>
      </c>
    </row>
    <row r="58" spans="2:10" ht="30" customHeight="1">
      <c r="B58" s="10" t="s">
        <v>42</v>
      </c>
      <c r="C58" s="6" t="s">
        <v>12</v>
      </c>
      <c r="D58" s="6" t="s">
        <v>43</v>
      </c>
      <c r="E58" s="8">
        <f>E59</f>
        <v>2715300</v>
      </c>
      <c r="F58" s="8">
        <f>F59</f>
        <v>2056100</v>
      </c>
      <c r="G58" s="8">
        <f>G59</f>
        <v>2056100</v>
      </c>
      <c r="H58" s="8">
        <f t="shared" si="0"/>
        <v>659200</v>
      </c>
      <c r="I58" s="67">
        <f t="shared" si="1"/>
        <v>0</v>
      </c>
      <c r="J58" s="87">
        <f t="shared" si="2"/>
        <v>1</v>
      </c>
    </row>
    <row r="59" spans="2:10" ht="24" customHeight="1">
      <c r="B59" s="10" t="s">
        <v>44</v>
      </c>
      <c r="C59" s="6" t="s">
        <v>12</v>
      </c>
      <c r="D59" s="6" t="s">
        <v>340</v>
      </c>
      <c r="E59" s="8">
        <f>E61+E60</f>
        <v>2715300</v>
      </c>
      <c r="F59" s="8">
        <f>F60+F61</f>
        <v>2056100</v>
      </c>
      <c r="G59" s="51">
        <f>G61+G60</f>
        <v>2056100</v>
      </c>
      <c r="H59" s="8">
        <f t="shared" si="0"/>
        <v>659200</v>
      </c>
      <c r="I59" s="67">
        <f t="shared" si="1"/>
        <v>0</v>
      </c>
      <c r="J59" s="87">
        <f t="shared" si="2"/>
        <v>1</v>
      </c>
    </row>
    <row r="60" spans="2:10" ht="30" customHeight="1">
      <c r="B60" s="10" t="s">
        <v>45</v>
      </c>
      <c r="C60" s="6" t="s">
        <v>12</v>
      </c>
      <c r="D60" s="6" t="s">
        <v>341</v>
      </c>
      <c r="E60" s="8">
        <v>1985300</v>
      </c>
      <c r="F60" s="8">
        <v>1956100</v>
      </c>
      <c r="G60" s="51">
        <v>1956100</v>
      </c>
      <c r="H60" s="8">
        <f t="shared" si="0"/>
        <v>29200</v>
      </c>
      <c r="I60" s="67">
        <f t="shared" si="1"/>
        <v>0</v>
      </c>
      <c r="J60" s="87">
        <f t="shared" si="2"/>
        <v>1</v>
      </c>
    </row>
    <row r="61" spans="2:10" ht="35.25" customHeight="1">
      <c r="B61" s="10" t="s">
        <v>46</v>
      </c>
      <c r="C61" s="6" t="s">
        <v>12</v>
      </c>
      <c r="D61" s="6" t="s">
        <v>342</v>
      </c>
      <c r="E61" s="8">
        <f>E62</f>
        <v>730000</v>
      </c>
      <c r="F61" s="8">
        <f>F62</f>
        <v>100000</v>
      </c>
      <c r="G61" s="51">
        <f>G62</f>
        <v>100000</v>
      </c>
      <c r="H61" s="8">
        <f t="shared" si="0"/>
        <v>630000</v>
      </c>
      <c r="I61" s="67">
        <f t="shared" si="1"/>
        <v>0</v>
      </c>
      <c r="J61" s="87">
        <f t="shared" si="2"/>
        <v>1</v>
      </c>
    </row>
    <row r="62" spans="2:10" ht="38.25" customHeight="1">
      <c r="B62" s="10" t="s">
        <v>98</v>
      </c>
      <c r="C62" s="6" t="s">
        <v>12</v>
      </c>
      <c r="D62" s="6" t="s">
        <v>343</v>
      </c>
      <c r="E62" s="8">
        <v>730000</v>
      </c>
      <c r="F62" s="8">
        <v>100000</v>
      </c>
      <c r="G62" s="8">
        <v>100000</v>
      </c>
      <c r="H62" s="8">
        <f t="shared" si="0"/>
        <v>630000</v>
      </c>
      <c r="I62" s="67">
        <f t="shared" si="1"/>
        <v>0</v>
      </c>
      <c r="J62" s="87">
        <f t="shared" si="2"/>
        <v>1</v>
      </c>
    </row>
    <row r="63" spans="2:10" s="53" customFormat="1" ht="40.5" customHeight="1">
      <c r="B63" s="69" t="s">
        <v>47</v>
      </c>
      <c r="C63" s="50" t="s">
        <v>12</v>
      </c>
      <c r="D63" s="50" t="s">
        <v>344</v>
      </c>
      <c r="E63" s="51"/>
      <c r="F63" s="51"/>
      <c r="G63" s="51">
        <f>G64</f>
        <v>0</v>
      </c>
      <c r="H63" s="51">
        <f>H64</f>
        <v>0</v>
      </c>
      <c r="I63" s="67">
        <f t="shared" si="1"/>
        <v>0</v>
      </c>
      <c r="J63" s="87"/>
    </row>
    <row r="64" spans="2:10" ht="76.5" customHeight="1">
      <c r="B64" s="10" t="s">
        <v>192</v>
      </c>
      <c r="C64" s="6" t="s">
        <v>12</v>
      </c>
      <c r="D64" s="6" t="s">
        <v>191</v>
      </c>
      <c r="E64" s="8"/>
      <c r="F64" s="8"/>
      <c r="G64" s="8"/>
      <c r="H64" s="8">
        <f t="shared" si="0"/>
        <v>0</v>
      </c>
      <c r="I64" s="67">
        <f t="shared" si="1"/>
        <v>0</v>
      </c>
      <c r="J64" s="87"/>
    </row>
    <row r="65" spans="2:10" s="53" customFormat="1" ht="38.25">
      <c r="B65" s="69" t="s">
        <v>48</v>
      </c>
      <c r="C65" s="50" t="s">
        <v>12</v>
      </c>
      <c r="D65" s="50" t="s">
        <v>49</v>
      </c>
      <c r="E65" s="51">
        <f>E66</f>
        <v>176596</v>
      </c>
      <c r="F65" s="51">
        <f>F66</f>
        <v>190303.4</v>
      </c>
      <c r="G65" s="51">
        <f>G66+G68</f>
        <v>190303.4</v>
      </c>
      <c r="H65" s="51">
        <f t="shared" si="0"/>
        <v>-13707.399999999994</v>
      </c>
      <c r="I65" s="67">
        <f t="shared" si="1"/>
        <v>0</v>
      </c>
      <c r="J65" s="87">
        <f t="shared" si="2"/>
        <v>1</v>
      </c>
    </row>
    <row r="66" spans="2:10" ht="51.75" customHeight="1">
      <c r="B66" s="10" t="s">
        <v>50</v>
      </c>
      <c r="C66" s="6" t="s">
        <v>12</v>
      </c>
      <c r="D66" s="6" t="s">
        <v>345</v>
      </c>
      <c r="E66" s="8">
        <f>E67</f>
        <v>176596</v>
      </c>
      <c r="F66" s="8">
        <f>F67</f>
        <v>190303.4</v>
      </c>
      <c r="G66" s="8">
        <f>G67</f>
        <v>190303.4</v>
      </c>
      <c r="H66" s="8">
        <f t="shared" si="0"/>
        <v>-13707.399999999994</v>
      </c>
      <c r="I66" s="67">
        <f t="shared" si="1"/>
        <v>0</v>
      </c>
      <c r="J66" s="87">
        <f t="shared" si="2"/>
        <v>1</v>
      </c>
    </row>
    <row r="67" spans="2:10" ht="51.75" customHeight="1">
      <c r="B67" s="10" t="s">
        <v>51</v>
      </c>
      <c r="C67" s="6" t="s">
        <v>12</v>
      </c>
      <c r="D67" s="6" t="s">
        <v>346</v>
      </c>
      <c r="E67" s="8">
        <v>176596</v>
      </c>
      <c r="F67" s="8">
        <v>190303.4</v>
      </c>
      <c r="G67" s="8">
        <v>190303.4</v>
      </c>
      <c r="H67" s="8">
        <f t="shared" si="0"/>
        <v>-13707.399999999994</v>
      </c>
      <c r="I67" s="67">
        <f t="shared" si="1"/>
        <v>0</v>
      </c>
      <c r="J67" s="87">
        <f t="shared" si="2"/>
        <v>1</v>
      </c>
    </row>
    <row r="68" spans="2:10" ht="29.25" customHeight="1">
      <c r="B68" s="10" t="s">
        <v>93</v>
      </c>
      <c r="C68" s="6" t="s">
        <v>12</v>
      </c>
      <c r="D68" s="6" t="s">
        <v>92</v>
      </c>
      <c r="E68" s="8">
        <v>0</v>
      </c>
      <c r="F68" s="8"/>
      <c r="G68" s="8">
        <v>0</v>
      </c>
      <c r="H68" s="8">
        <f t="shared" si="0"/>
        <v>0</v>
      </c>
      <c r="I68" s="67">
        <f t="shared" si="1"/>
        <v>0</v>
      </c>
      <c r="J68" s="87"/>
    </row>
    <row r="69" spans="2:10" s="53" customFormat="1" ht="18" customHeight="1">
      <c r="B69" s="69" t="s">
        <v>88</v>
      </c>
      <c r="C69" s="50" t="s">
        <v>12</v>
      </c>
      <c r="D69" s="50" t="s">
        <v>87</v>
      </c>
      <c r="E69" s="51">
        <f>E73+E70+E72</f>
        <v>0</v>
      </c>
      <c r="F69" s="51"/>
      <c r="G69" s="51">
        <f>G73+G70+G72</f>
        <v>0</v>
      </c>
      <c r="H69" s="51">
        <f>H73+H70+H72</f>
        <v>0</v>
      </c>
      <c r="I69" s="67">
        <f t="shared" si="1"/>
        <v>0</v>
      </c>
      <c r="J69" s="87"/>
    </row>
    <row r="70" spans="2:10" ht="36" customHeight="1">
      <c r="B70" s="10" t="s">
        <v>95</v>
      </c>
      <c r="C70" s="6" t="s">
        <v>12</v>
      </c>
      <c r="D70" s="6" t="s">
        <v>96</v>
      </c>
      <c r="E70" s="8"/>
      <c r="F70" s="8"/>
      <c r="G70" s="8"/>
      <c r="H70" s="8">
        <f t="shared" si="0"/>
        <v>0</v>
      </c>
      <c r="I70" s="67">
        <f t="shared" si="1"/>
        <v>0</v>
      </c>
      <c r="J70" s="87"/>
    </row>
    <row r="71" spans="2:10" ht="52.5" customHeight="1">
      <c r="B71" s="10" t="s">
        <v>99</v>
      </c>
      <c r="C71" s="6" t="s">
        <v>12</v>
      </c>
      <c r="D71" s="6" t="s">
        <v>100</v>
      </c>
      <c r="E71" s="8"/>
      <c r="F71" s="8"/>
      <c r="G71" s="8">
        <v>0</v>
      </c>
      <c r="H71" s="8">
        <f t="shared" si="0"/>
        <v>0</v>
      </c>
      <c r="I71" s="67">
        <f t="shared" si="1"/>
        <v>0</v>
      </c>
      <c r="J71" s="87"/>
    </row>
    <row r="72" spans="2:10" ht="49.5" customHeight="1">
      <c r="B72" s="10" t="s">
        <v>172</v>
      </c>
      <c r="C72" s="6"/>
      <c r="D72" s="6" t="s">
        <v>171</v>
      </c>
      <c r="E72" s="8"/>
      <c r="F72" s="8"/>
      <c r="G72" s="8"/>
      <c r="H72" s="8">
        <f>E72-G72</f>
        <v>0</v>
      </c>
      <c r="I72" s="67">
        <f t="shared" si="1"/>
        <v>0</v>
      </c>
      <c r="J72" s="87"/>
    </row>
    <row r="73" spans="2:10" ht="31.5" customHeight="1">
      <c r="B73" s="10" t="s">
        <v>89</v>
      </c>
      <c r="C73" s="6" t="s">
        <v>12</v>
      </c>
      <c r="D73" s="6" t="s">
        <v>91</v>
      </c>
      <c r="E73" s="8"/>
      <c r="F73" s="8"/>
      <c r="G73" s="8">
        <v>0</v>
      </c>
      <c r="H73" s="8">
        <f t="shared" si="0"/>
        <v>0</v>
      </c>
      <c r="I73" s="67">
        <f t="shared" si="1"/>
        <v>0</v>
      </c>
      <c r="J73" s="87"/>
    </row>
    <row r="74" spans="2:10" s="53" customFormat="1" ht="38.25" customHeight="1">
      <c r="B74" s="69" t="s">
        <v>52</v>
      </c>
      <c r="C74" s="50" t="s">
        <v>12</v>
      </c>
      <c r="D74" s="50" t="s">
        <v>347</v>
      </c>
      <c r="E74" s="51">
        <f>SUM(E75)</f>
        <v>144200</v>
      </c>
      <c r="F74" s="51">
        <f>F75</f>
        <v>32425.8</v>
      </c>
      <c r="G74" s="51">
        <f>G75</f>
        <v>32425.8</v>
      </c>
      <c r="H74" s="51">
        <f t="shared" si="0"/>
        <v>111774.2</v>
      </c>
      <c r="I74" s="67">
        <f t="shared" si="1"/>
        <v>0</v>
      </c>
      <c r="J74" s="87">
        <f t="shared" si="2"/>
        <v>1</v>
      </c>
    </row>
    <row r="75" spans="2:10" ht="38.25" customHeight="1">
      <c r="B75" s="10" t="s">
        <v>53</v>
      </c>
      <c r="C75" s="6" t="s">
        <v>12</v>
      </c>
      <c r="D75" s="6" t="s">
        <v>348</v>
      </c>
      <c r="E75" s="8">
        <f>E76</f>
        <v>144200</v>
      </c>
      <c r="F75" s="8">
        <f>F76</f>
        <v>32425.8</v>
      </c>
      <c r="G75" s="8">
        <f>G76</f>
        <v>32425.8</v>
      </c>
      <c r="H75" s="8">
        <f t="shared" si="0"/>
        <v>111774.2</v>
      </c>
      <c r="I75" s="67">
        <f t="shared" si="1"/>
        <v>0</v>
      </c>
      <c r="J75" s="87">
        <f t="shared" si="2"/>
        <v>1</v>
      </c>
    </row>
    <row r="76" spans="2:10" ht="43.5" customHeight="1">
      <c r="B76" s="10" t="s">
        <v>53</v>
      </c>
      <c r="C76" s="6" t="s">
        <v>12</v>
      </c>
      <c r="D76" s="6" t="s">
        <v>349</v>
      </c>
      <c r="E76" s="8">
        <v>144200</v>
      </c>
      <c r="F76" s="8">
        <v>32425.8</v>
      </c>
      <c r="G76" s="8">
        <v>32425.8</v>
      </c>
      <c r="H76" s="8">
        <f t="shared" si="0"/>
        <v>111774.2</v>
      </c>
      <c r="I76" s="67">
        <f t="shared" si="1"/>
        <v>0</v>
      </c>
      <c r="J76" s="87">
        <f t="shared" si="2"/>
        <v>1</v>
      </c>
    </row>
    <row r="77" spans="2:10" ht="45.75" customHeight="1">
      <c r="B77" s="10" t="s">
        <v>313</v>
      </c>
      <c r="C77" s="6" t="s">
        <v>12</v>
      </c>
      <c r="D77" s="6" t="s">
        <v>314</v>
      </c>
      <c r="E77" s="8">
        <v>781298</v>
      </c>
      <c r="F77" s="8"/>
      <c r="G77" s="8">
        <v>0</v>
      </c>
      <c r="H77" s="8"/>
      <c r="I77" s="67">
        <f t="shared" si="1"/>
        <v>0</v>
      </c>
      <c r="J77" s="87"/>
    </row>
    <row r="78" spans="2:10" ht="67.5" customHeight="1">
      <c r="B78" s="10" t="s">
        <v>131</v>
      </c>
      <c r="C78" s="6" t="s">
        <v>12</v>
      </c>
      <c r="D78" s="6" t="s">
        <v>129</v>
      </c>
      <c r="E78" s="8">
        <f>E79</f>
        <v>0</v>
      </c>
      <c r="F78" s="8"/>
      <c r="G78" s="8">
        <v>0</v>
      </c>
      <c r="H78" s="8">
        <f t="shared" si="0"/>
        <v>0</v>
      </c>
      <c r="I78" s="67">
        <f>F78-G78</f>
        <v>0</v>
      </c>
      <c r="J78" s="87"/>
    </row>
    <row r="79" spans="2:10" ht="55.5" customHeight="1">
      <c r="B79" s="10" t="s">
        <v>130</v>
      </c>
      <c r="C79" s="6" t="s">
        <v>12</v>
      </c>
      <c r="D79" s="6" t="s">
        <v>351</v>
      </c>
      <c r="E79" s="8"/>
      <c r="F79" s="8"/>
      <c r="G79" s="8">
        <v>-3550</v>
      </c>
      <c r="H79" s="8">
        <f>E79-G79</f>
        <v>3550</v>
      </c>
      <c r="I79" s="67">
        <f>F79-G79</f>
        <v>3550</v>
      </c>
      <c r="J79" s="87"/>
    </row>
    <row r="80" spans="2:10" ht="16.5" customHeight="1" thickBot="1">
      <c r="B80" s="83" t="s">
        <v>54</v>
      </c>
      <c r="C80" s="84" t="s">
        <v>12</v>
      </c>
      <c r="D80" s="84" t="s">
        <v>55</v>
      </c>
      <c r="E80" s="85">
        <f>E13+E56+E77</f>
        <v>5240894</v>
      </c>
      <c r="F80" s="85">
        <f>F13+F56</f>
        <v>3973329.1999999997</v>
      </c>
      <c r="G80" s="85">
        <f>G13+G56+G77+G79</f>
        <v>3698915.63</v>
      </c>
      <c r="H80" s="85">
        <f>H13+H56</f>
        <v>757130.3700000002</v>
      </c>
      <c r="I80" s="67">
        <f>F80-G80</f>
        <v>274413.56999999983</v>
      </c>
      <c r="J80" s="87">
        <f>G80/F80</f>
        <v>0.9309361102019938</v>
      </c>
    </row>
    <row r="81" spans="2:8" ht="12.75">
      <c r="B81" s="73"/>
      <c r="C81" s="73"/>
      <c r="D81" s="73"/>
      <c r="E81" s="73"/>
      <c r="F81" s="73"/>
      <c r="G81" s="73"/>
      <c r="H81" s="73"/>
    </row>
  </sheetData>
  <sheetProtection/>
  <mergeCells count="10">
    <mergeCell ref="B2:G2"/>
    <mergeCell ref="B3:G3"/>
    <mergeCell ref="B6:H6"/>
    <mergeCell ref="B7:B11"/>
    <mergeCell ref="G7:G11"/>
    <mergeCell ref="H8:H9"/>
    <mergeCell ref="D4:J5"/>
    <mergeCell ref="F7:F11"/>
    <mergeCell ref="I7:I11"/>
    <mergeCell ref="J7:J11"/>
  </mergeCells>
  <printOptions/>
  <pageMargins left="0.25" right="0.25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41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4.25390625" style="2" customWidth="1"/>
    <col min="2" max="2" width="27.625" style="2" customWidth="1"/>
    <col min="3" max="3" width="5.375" style="2" customWidth="1"/>
    <col min="4" max="4" width="23.125" style="2" customWidth="1"/>
    <col min="5" max="5" width="13.00390625" style="2" hidden="1" customWidth="1"/>
    <col min="6" max="6" width="11.00390625" style="2" customWidth="1"/>
    <col min="7" max="7" width="11.375" style="16" customWidth="1"/>
    <col min="8" max="8" width="0.12890625" style="2" hidden="1" customWidth="1"/>
    <col min="9" max="9" width="9.00390625" style="2" customWidth="1"/>
    <col min="10" max="10" width="9.375" style="2" customWidth="1"/>
    <col min="11" max="11" width="9.125" style="2" customWidth="1"/>
    <col min="12" max="12" width="11.625" style="2" customWidth="1"/>
    <col min="13" max="13" width="11.375" style="2" customWidth="1"/>
    <col min="14" max="14" width="10.875" style="2" customWidth="1"/>
    <col min="15" max="16" width="9.125" style="2" customWidth="1"/>
    <col min="17" max="17" width="12.625" style="2" customWidth="1"/>
    <col min="18" max="16384" width="9.125" style="2" customWidth="1"/>
  </cols>
  <sheetData>
    <row r="2" spans="4:10" ht="12.75" customHeight="1">
      <c r="D2" s="101" t="s">
        <v>320</v>
      </c>
      <c r="E2" s="101"/>
      <c r="F2" s="101"/>
      <c r="G2" s="101"/>
      <c r="H2" s="101"/>
      <c r="I2" s="101"/>
      <c r="J2" s="101"/>
    </row>
    <row r="3" spans="4:10" ht="25.5" customHeight="1">
      <c r="D3" s="101"/>
      <c r="E3" s="101"/>
      <c r="F3" s="101"/>
      <c r="G3" s="101"/>
      <c r="H3" s="101"/>
      <c r="I3" s="101"/>
      <c r="J3" s="101"/>
    </row>
    <row r="4" spans="4:10" ht="25.5" customHeight="1">
      <c r="D4" s="101"/>
      <c r="E4" s="101"/>
      <c r="F4" s="101"/>
      <c r="G4" s="101"/>
      <c r="H4" s="101"/>
      <c r="I4" s="101"/>
      <c r="J4" s="101"/>
    </row>
    <row r="5" spans="2:8" ht="13.5" thickBot="1">
      <c r="B5" s="3" t="s">
        <v>170</v>
      </c>
      <c r="C5" s="12"/>
      <c r="D5" s="18" t="s">
        <v>56</v>
      </c>
      <c r="E5" s="19"/>
      <c r="F5" s="19"/>
      <c r="G5" s="13"/>
      <c r="H5" s="18"/>
    </row>
    <row r="6" spans="2:10" ht="12.75" customHeight="1">
      <c r="B6" s="108" t="s">
        <v>97</v>
      </c>
      <c r="C6" s="20" t="s">
        <v>3</v>
      </c>
      <c r="D6" s="20" t="s">
        <v>57</v>
      </c>
      <c r="E6" s="21" t="s">
        <v>4</v>
      </c>
      <c r="F6" s="116" t="s">
        <v>355</v>
      </c>
      <c r="G6" s="111" t="s">
        <v>2</v>
      </c>
      <c r="H6" s="89"/>
      <c r="I6" s="113" t="s">
        <v>353</v>
      </c>
      <c r="J6" s="105" t="s">
        <v>354</v>
      </c>
    </row>
    <row r="7" spans="2:10" ht="22.5" customHeight="1">
      <c r="B7" s="109"/>
      <c r="C7" s="4" t="s">
        <v>5</v>
      </c>
      <c r="D7" s="5" t="s">
        <v>58</v>
      </c>
      <c r="E7" s="52" t="s">
        <v>7</v>
      </c>
      <c r="F7" s="117"/>
      <c r="G7" s="112"/>
      <c r="H7" s="78" t="s">
        <v>8</v>
      </c>
      <c r="I7" s="114"/>
      <c r="J7" s="106"/>
    </row>
    <row r="8" spans="2:10" ht="23.25" customHeight="1" thickBot="1">
      <c r="B8" s="110"/>
      <c r="C8" s="22" t="s">
        <v>9</v>
      </c>
      <c r="D8" s="22" t="s">
        <v>59</v>
      </c>
      <c r="E8" s="23" t="s">
        <v>10</v>
      </c>
      <c r="F8" s="118"/>
      <c r="G8" s="112"/>
      <c r="H8" s="33" t="s">
        <v>10</v>
      </c>
      <c r="I8" s="115"/>
      <c r="J8" s="107"/>
    </row>
    <row r="9" spans="2:10" ht="12.75">
      <c r="B9" s="24">
        <v>1</v>
      </c>
      <c r="C9" s="25">
        <v>2</v>
      </c>
      <c r="D9" s="25">
        <v>3</v>
      </c>
      <c r="E9" s="26">
        <v>4</v>
      </c>
      <c r="F9" s="26">
        <v>4</v>
      </c>
      <c r="G9" s="88">
        <v>5</v>
      </c>
      <c r="H9" s="7" t="s">
        <v>60</v>
      </c>
      <c r="I9" s="6">
        <v>6</v>
      </c>
      <c r="J9" s="90">
        <v>7</v>
      </c>
    </row>
    <row r="10" spans="2:14" ht="12.75">
      <c r="B10" s="11" t="s">
        <v>11</v>
      </c>
      <c r="C10" s="6"/>
      <c r="D10" s="6"/>
      <c r="E10" s="8"/>
      <c r="F10" s="8"/>
      <c r="G10" s="27"/>
      <c r="H10" s="8"/>
      <c r="I10" s="67"/>
      <c r="J10" s="91"/>
      <c r="M10" s="14"/>
      <c r="N10" s="14"/>
    </row>
    <row r="11" spans="2:14" ht="12.75">
      <c r="B11" s="11" t="s">
        <v>61</v>
      </c>
      <c r="C11" s="6" t="s">
        <v>62</v>
      </c>
      <c r="D11" s="6" t="s">
        <v>356</v>
      </c>
      <c r="E11" s="8">
        <f>E12</f>
        <v>443943.65</v>
      </c>
      <c r="F11" s="8">
        <f>F12</f>
        <v>452268.51</v>
      </c>
      <c r="G11" s="27">
        <f>G12</f>
        <v>452268.51</v>
      </c>
      <c r="H11" s="8">
        <f>E11-G11</f>
        <v>-8324.859999999986</v>
      </c>
      <c r="I11" s="67">
        <f>F11-G11</f>
        <v>0</v>
      </c>
      <c r="J11" s="92">
        <f>G11/F11</f>
        <v>1</v>
      </c>
      <c r="M11" s="14"/>
      <c r="N11" s="14"/>
    </row>
    <row r="12" spans="2:14" ht="24" customHeight="1">
      <c r="B12" s="11" t="s">
        <v>63</v>
      </c>
      <c r="C12" s="6" t="s">
        <v>62</v>
      </c>
      <c r="D12" s="6" t="s">
        <v>228</v>
      </c>
      <c r="E12" s="8">
        <f>E13+E14</f>
        <v>443943.65</v>
      </c>
      <c r="F12" s="8">
        <f>F13+F14</f>
        <v>452268.51</v>
      </c>
      <c r="G12" s="27">
        <f>G13+G14</f>
        <v>452268.51</v>
      </c>
      <c r="H12" s="8">
        <f aca="true" t="shared" si="0" ref="H12:H80">E12-G12</f>
        <v>-8324.859999999986</v>
      </c>
      <c r="I12" s="67">
        <f aca="true" t="shared" si="1" ref="I12:I75">F12-G12</f>
        <v>0</v>
      </c>
      <c r="J12" s="92">
        <f aca="true" t="shared" si="2" ref="J12:J72">G12/F12</f>
        <v>1</v>
      </c>
      <c r="M12" s="14"/>
      <c r="N12" s="14"/>
    </row>
    <row r="13" spans="2:10" ht="12.75">
      <c r="B13" s="11" t="s">
        <v>64</v>
      </c>
      <c r="C13" s="6" t="s">
        <v>62</v>
      </c>
      <c r="D13" s="6" t="s">
        <v>223</v>
      </c>
      <c r="E13" s="8">
        <v>340970.5</v>
      </c>
      <c r="F13" s="8">
        <v>346343.86</v>
      </c>
      <c r="G13" s="51">
        <v>346343.86</v>
      </c>
      <c r="H13" s="8">
        <f t="shared" si="0"/>
        <v>-5373.359999999986</v>
      </c>
      <c r="I13" s="67">
        <f t="shared" si="1"/>
        <v>0</v>
      </c>
      <c r="J13" s="92">
        <f t="shared" si="2"/>
        <v>1</v>
      </c>
    </row>
    <row r="14" spans="2:10" ht="25.5">
      <c r="B14" s="11" t="s">
        <v>65</v>
      </c>
      <c r="C14" s="6" t="s">
        <v>62</v>
      </c>
      <c r="D14" s="6" t="s">
        <v>224</v>
      </c>
      <c r="E14" s="8">
        <v>102973.15</v>
      </c>
      <c r="F14" s="8">
        <v>105924.65</v>
      </c>
      <c r="G14" s="8">
        <v>105924.65</v>
      </c>
      <c r="H14" s="8">
        <f t="shared" si="0"/>
        <v>-2951.5</v>
      </c>
      <c r="I14" s="67">
        <f t="shared" si="1"/>
        <v>0</v>
      </c>
      <c r="J14" s="92">
        <f t="shared" si="2"/>
        <v>1</v>
      </c>
    </row>
    <row r="15" spans="2:13" s="54" customFormat="1" ht="12.75" customHeight="1">
      <c r="B15" s="55" t="s">
        <v>66</v>
      </c>
      <c r="C15" s="50" t="s">
        <v>62</v>
      </c>
      <c r="D15" s="50" t="s">
        <v>225</v>
      </c>
      <c r="E15" s="51">
        <f>E11</f>
        <v>443943.65</v>
      </c>
      <c r="F15" s="51">
        <f>F11</f>
        <v>452268.51</v>
      </c>
      <c r="G15" s="51">
        <f>G11</f>
        <v>452268.51</v>
      </c>
      <c r="H15" s="51">
        <f t="shared" si="0"/>
        <v>-8324.859999999986</v>
      </c>
      <c r="I15" s="67">
        <f t="shared" si="1"/>
        <v>0</v>
      </c>
      <c r="J15" s="92">
        <f t="shared" si="2"/>
        <v>1</v>
      </c>
      <c r="M15" s="56"/>
    </row>
    <row r="16" spans="2:10" ht="12.75" customHeight="1">
      <c r="B16" s="11" t="s">
        <v>61</v>
      </c>
      <c r="C16" s="6" t="s">
        <v>62</v>
      </c>
      <c r="D16" s="6" t="s">
        <v>226</v>
      </c>
      <c r="E16" s="8">
        <f>E17</f>
        <v>237896.78</v>
      </c>
      <c r="F16" s="8">
        <f>F17</f>
        <v>228098.09</v>
      </c>
      <c r="G16" s="8">
        <f>G17</f>
        <v>228098.09</v>
      </c>
      <c r="H16" s="8">
        <f t="shared" si="0"/>
        <v>9798.690000000002</v>
      </c>
      <c r="I16" s="67">
        <f t="shared" si="1"/>
        <v>0</v>
      </c>
      <c r="J16" s="92">
        <f t="shared" si="2"/>
        <v>1</v>
      </c>
    </row>
    <row r="17" spans="2:10" ht="26.25" customHeight="1">
      <c r="B17" s="11" t="s">
        <v>63</v>
      </c>
      <c r="C17" s="6" t="s">
        <v>62</v>
      </c>
      <c r="D17" s="6" t="s">
        <v>227</v>
      </c>
      <c r="E17" s="8">
        <f>E19+E18</f>
        <v>237896.78</v>
      </c>
      <c r="F17" s="8">
        <f>F18+F19</f>
        <v>228098.09</v>
      </c>
      <c r="G17" s="8">
        <f>G18+G19</f>
        <v>228098.09</v>
      </c>
      <c r="H17" s="8">
        <f t="shared" si="0"/>
        <v>9798.690000000002</v>
      </c>
      <c r="I17" s="67">
        <f t="shared" si="1"/>
        <v>0</v>
      </c>
      <c r="J17" s="92">
        <f t="shared" si="2"/>
        <v>1</v>
      </c>
    </row>
    <row r="18" spans="2:13" s="54" customFormat="1" ht="12.75">
      <c r="B18" s="55" t="s">
        <v>64</v>
      </c>
      <c r="C18" s="50" t="s">
        <v>62</v>
      </c>
      <c r="D18" s="50" t="s">
        <v>229</v>
      </c>
      <c r="E18" s="51">
        <v>183422.57</v>
      </c>
      <c r="F18" s="51">
        <v>174003.06</v>
      </c>
      <c r="G18" s="51">
        <v>174003.06</v>
      </c>
      <c r="H18" s="51">
        <f t="shared" si="0"/>
        <v>9419.51000000001</v>
      </c>
      <c r="I18" s="67">
        <f t="shared" si="1"/>
        <v>0</v>
      </c>
      <c r="J18" s="92">
        <f t="shared" si="2"/>
        <v>1</v>
      </c>
      <c r="M18" s="56"/>
    </row>
    <row r="19" spans="2:10" ht="25.5">
      <c r="B19" s="11" t="s">
        <v>65</v>
      </c>
      <c r="C19" s="6" t="s">
        <v>62</v>
      </c>
      <c r="D19" s="6" t="s">
        <v>230</v>
      </c>
      <c r="E19" s="8">
        <v>54474.21</v>
      </c>
      <c r="F19" s="8">
        <v>54095.03</v>
      </c>
      <c r="G19" s="8">
        <v>54095.03</v>
      </c>
      <c r="H19" s="8">
        <f t="shared" si="0"/>
        <v>379.1800000000003</v>
      </c>
      <c r="I19" s="67">
        <f t="shared" si="1"/>
        <v>0</v>
      </c>
      <c r="J19" s="92">
        <f t="shared" si="2"/>
        <v>1</v>
      </c>
    </row>
    <row r="20" spans="2:10" s="54" customFormat="1" ht="12.75">
      <c r="B20" s="55" t="s">
        <v>66</v>
      </c>
      <c r="C20" s="50" t="s">
        <v>62</v>
      </c>
      <c r="D20" s="50" t="s">
        <v>231</v>
      </c>
      <c r="E20" s="51">
        <f>E16</f>
        <v>237896.78</v>
      </c>
      <c r="F20" s="51">
        <f>F16</f>
        <v>228098.09</v>
      </c>
      <c r="G20" s="51">
        <f>G16</f>
        <v>228098.09</v>
      </c>
      <c r="H20" s="51">
        <f t="shared" si="0"/>
        <v>9798.690000000002</v>
      </c>
      <c r="I20" s="67">
        <f t="shared" si="1"/>
        <v>0</v>
      </c>
      <c r="J20" s="92">
        <f t="shared" si="2"/>
        <v>1</v>
      </c>
    </row>
    <row r="21" spans="2:10" ht="12.75">
      <c r="B21" s="11" t="s">
        <v>67</v>
      </c>
      <c r="C21" s="6" t="s">
        <v>62</v>
      </c>
      <c r="D21" s="45" t="s">
        <v>232</v>
      </c>
      <c r="E21" s="48">
        <f>E22</f>
        <v>10000</v>
      </c>
      <c r="F21" s="48"/>
      <c r="G21" s="48"/>
      <c r="H21" s="8">
        <f t="shared" si="0"/>
        <v>10000</v>
      </c>
      <c r="I21" s="67">
        <f t="shared" si="1"/>
        <v>0</v>
      </c>
      <c r="J21" s="92"/>
    </row>
    <row r="22" spans="2:10" ht="12.75">
      <c r="B22" s="11" t="s">
        <v>72</v>
      </c>
      <c r="C22" s="6" t="s">
        <v>62</v>
      </c>
      <c r="D22" s="45" t="s">
        <v>233</v>
      </c>
      <c r="E22" s="48">
        <v>10000</v>
      </c>
      <c r="F22" s="48"/>
      <c r="G22" s="48"/>
      <c r="H22" s="8">
        <f t="shared" si="0"/>
        <v>10000</v>
      </c>
      <c r="I22" s="67">
        <f t="shared" si="1"/>
        <v>0</v>
      </c>
      <c r="J22" s="92"/>
    </row>
    <row r="23" spans="2:10" s="54" customFormat="1" ht="12.75">
      <c r="B23" s="55" t="s">
        <v>66</v>
      </c>
      <c r="C23" s="50" t="s">
        <v>62</v>
      </c>
      <c r="D23" s="50" t="s">
        <v>234</v>
      </c>
      <c r="E23" s="51">
        <f>E21</f>
        <v>10000</v>
      </c>
      <c r="F23" s="51">
        <v>0</v>
      </c>
      <c r="G23" s="51">
        <v>0</v>
      </c>
      <c r="H23" s="51">
        <f t="shared" si="0"/>
        <v>10000</v>
      </c>
      <c r="I23" s="67">
        <f t="shared" si="1"/>
        <v>0</v>
      </c>
      <c r="J23" s="92"/>
    </row>
    <row r="24" spans="2:10" ht="12.75">
      <c r="B24" s="11" t="s">
        <v>61</v>
      </c>
      <c r="C24" s="6" t="s">
        <v>62</v>
      </c>
      <c r="D24" s="6" t="s">
        <v>255</v>
      </c>
      <c r="E24" s="8">
        <f>E25+E28+E35</f>
        <v>718708.65</v>
      </c>
      <c r="F24" s="8">
        <f>F25</f>
        <v>618992.0800000001</v>
      </c>
      <c r="G24" s="8">
        <f>G25</f>
        <v>618992.0800000001</v>
      </c>
      <c r="H24" s="8">
        <f t="shared" si="0"/>
        <v>99716.56999999995</v>
      </c>
      <c r="I24" s="67">
        <f t="shared" si="1"/>
        <v>0</v>
      </c>
      <c r="J24" s="92">
        <f t="shared" si="2"/>
        <v>1</v>
      </c>
    </row>
    <row r="25" spans="2:10" ht="25.5" customHeight="1">
      <c r="B25" s="11" t="s">
        <v>63</v>
      </c>
      <c r="C25" s="6" t="s">
        <v>62</v>
      </c>
      <c r="D25" s="6" t="s">
        <v>236</v>
      </c>
      <c r="E25" s="8">
        <f>E26+E27</f>
        <v>686930.8</v>
      </c>
      <c r="F25" s="8">
        <f>F26+F27</f>
        <v>618992.0800000001</v>
      </c>
      <c r="G25" s="8">
        <f>G26+G27</f>
        <v>618992.0800000001</v>
      </c>
      <c r="H25" s="8">
        <f t="shared" si="0"/>
        <v>67938.71999999997</v>
      </c>
      <c r="I25" s="67">
        <f t="shared" si="1"/>
        <v>0</v>
      </c>
      <c r="J25" s="92">
        <f t="shared" si="2"/>
        <v>1</v>
      </c>
    </row>
    <row r="26" spans="2:10" s="54" customFormat="1" ht="12.75">
      <c r="B26" s="55" t="s">
        <v>64</v>
      </c>
      <c r="C26" s="50" t="s">
        <v>62</v>
      </c>
      <c r="D26" s="50" t="s">
        <v>235</v>
      </c>
      <c r="E26" s="51">
        <v>527810.51</v>
      </c>
      <c r="F26" s="51">
        <v>469981.34</v>
      </c>
      <c r="G26" s="51">
        <v>469981.34</v>
      </c>
      <c r="H26" s="51">
        <f t="shared" si="0"/>
        <v>57829.169999999984</v>
      </c>
      <c r="I26" s="67">
        <f t="shared" si="1"/>
        <v>0</v>
      </c>
      <c r="J26" s="92">
        <f t="shared" si="2"/>
        <v>1</v>
      </c>
    </row>
    <row r="27" spans="2:10" ht="25.5">
      <c r="B27" s="11" t="s">
        <v>65</v>
      </c>
      <c r="C27" s="6" t="s">
        <v>62</v>
      </c>
      <c r="D27" s="6" t="s">
        <v>237</v>
      </c>
      <c r="E27" s="8">
        <v>159120.29</v>
      </c>
      <c r="F27" s="8">
        <v>149010.74</v>
      </c>
      <c r="G27" s="8">
        <v>149010.74</v>
      </c>
      <c r="H27" s="8">
        <f t="shared" si="0"/>
        <v>10109.550000000017</v>
      </c>
      <c r="I27" s="67">
        <f t="shared" si="1"/>
        <v>0</v>
      </c>
      <c r="J27" s="92">
        <f t="shared" si="2"/>
        <v>1</v>
      </c>
    </row>
    <row r="28" spans="2:10" ht="12.75" customHeight="1">
      <c r="B28" s="11" t="s">
        <v>67</v>
      </c>
      <c r="C28" s="6" t="s">
        <v>62</v>
      </c>
      <c r="D28" s="6" t="s">
        <v>254</v>
      </c>
      <c r="E28" s="8">
        <f>E29+E31+E32+E33+E30+E34</f>
        <v>31777.85</v>
      </c>
      <c r="F28" s="8">
        <f>F29+F33</f>
        <v>7393.38</v>
      </c>
      <c r="G28" s="8">
        <f>G29+G33</f>
        <v>7393.38</v>
      </c>
      <c r="H28" s="8">
        <f>E28-G28</f>
        <v>24384.469999999998</v>
      </c>
      <c r="I28" s="67">
        <f t="shared" si="1"/>
        <v>0</v>
      </c>
      <c r="J28" s="92">
        <f t="shared" si="2"/>
        <v>1</v>
      </c>
    </row>
    <row r="29" spans="2:10" s="54" customFormat="1" ht="13.5" customHeight="1">
      <c r="B29" s="55" t="s">
        <v>68</v>
      </c>
      <c r="C29" s="50" t="s">
        <v>62</v>
      </c>
      <c r="D29" s="50" t="s">
        <v>238</v>
      </c>
      <c r="E29" s="51">
        <v>6279.85</v>
      </c>
      <c r="F29" s="51">
        <v>3043.38</v>
      </c>
      <c r="G29" s="51">
        <v>3043.38</v>
      </c>
      <c r="H29" s="51">
        <f t="shared" si="0"/>
        <v>3236.4700000000003</v>
      </c>
      <c r="I29" s="67">
        <f t="shared" si="1"/>
        <v>0</v>
      </c>
      <c r="J29" s="92">
        <f t="shared" si="2"/>
        <v>1</v>
      </c>
    </row>
    <row r="30" spans="2:10" ht="12.75">
      <c r="B30" s="11" t="s">
        <v>76</v>
      </c>
      <c r="C30" s="6" t="s">
        <v>62</v>
      </c>
      <c r="D30" s="6" t="s">
        <v>239</v>
      </c>
      <c r="E30" s="8"/>
      <c r="F30" s="8"/>
      <c r="G30" s="8"/>
      <c r="H30" s="8">
        <f t="shared" si="0"/>
        <v>0</v>
      </c>
      <c r="I30" s="67">
        <f t="shared" si="1"/>
        <v>0</v>
      </c>
      <c r="J30" s="92"/>
    </row>
    <row r="31" spans="2:10" ht="13.5" customHeight="1">
      <c r="B31" s="11" t="s">
        <v>69</v>
      </c>
      <c r="C31" s="6" t="s">
        <v>62</v>
      </c>
      <c r="D31" s="6" t="s">
        <v>240</v>
      </c>
      <c r="E31" s="8">
        <v>0</v>
      </c>
      <c r="F31" s="8"/>
      <c r="G31" s="8"/>
      <c r="H31" s="8">
        <f t="shared" si="0"/>
        <v>0</v>
      </c>
      <c r="I31" s="67">
        <f t="shared" si="1"/>
        <v>0</v>
      </c>
      <c r="J31" s="92"/>
    </row>
    <row r="32" spans="2:10" ht="25.5">
      <c r="B32" s="11" t="s">
        <v>70</v>
      </c>
      <c r="C32" s="6" t="s">
        <v>62</v>
      </c>
      <c r="D32" s="6" t="s">
        <v>241</v>
      </c>
      <c r="E32" s="8"/>
      <c r="F32" s="8"/>
      <c r="G32" s="8"/>
      <c r="H32" s="8">
        <f t="shared" si="0"/>
        <v>0</v>
      </c>
      <c r="I32" s="67">
        <f t="shared" si="1"/>
        <v>0</v>
      </c>
      <c r="J32" s="92"/>
    </row>
    <row r="33" spans="2:10" ht="12.75">
      <c r="B33" s="11" t="s">
        <v>71</v>
      </c>
      <c r="C33" s="6" t="s">
        <v>62</v>
      </c>
      <c r="D33" s="6" t="s">
        <v>242</v>
      </c>
      <c r="E33" s="8">
        <v>0</v>
      </c>
      <c r="F33" s="8">
        <v>4350</v>
      </c>
      <c r="G33" s="8">
        <v>4350</v>
      </c>
      <c r="H33" s="8">
        <f t="shared" si="0"/>
        <v>-4350</v>
      </c>
      <c r="I33" s="67">
        <f t="shared" si="1"/>
        <v>0</v>
      </c>
      <c r="J33" s="92">
        <f t="shared" si="2"/>
        <v>1</v>
      </c>
    </row>
    <row r="34" spans="2:10" s="54" customFormat="1" ht="12.75">
      <c r="B34" s="55" t="s">
        <v>72</v>
      </c>
      <c r="C34" s="50" t="s">
        <v>62</v>
      </c>
      <c r="D34" s="50" t="s">
        <v>243</v>
      </c>
      <c r="E34" s="51">
        <v>25498</v>
      </c>
      <c r="F34" s="51"/>
      <c r="G34" s="51">
        <v>0</v>
      </c>
      <c r="H34" s="51">
        <f t="shared" si="0"/>
        <v>25498</v>
      </c>
      <c r="I34" s="67">
        <f t="shared" si="1"/>
        <v>0</v>
      </c>
      <c r="J34" s="92"/>
    </row>
    <row r="35" spans="2:10" ht="12.75">
      <c r="B35" s="11" t="s">
        <v>72</v>
      </c>
      <c r="C35" s="6" t="s">
        <v>62</v>
      </c>
      <c r="D35" s="6" t="s">
        <v>244</v>
      </c>
      <c r="E35" s="8"/>
      <c r="F35" s="8"/>
      <c r="G35" s="8"/>
      <c r="H35" s="8">
        <f t="shared" si="0"/>
        <v>0</v>
      </c>
      <c r="I35" s="67">
        <f t="shared" si="1"/>
        <v>0</v>
      </c>
      <c r="J35" s="92"/>
    </row>
    <row r="36" spans="2:10" ht="25.5">
      <c r="B36" s="11" t="s">
        <v>73</v>
      </c>
      <c r="C36" s="6" t="s">
        <v>62</v>
      </c>
      <c r="D36" s="6" t="s">
        <v>245</v>
      </c>
      <c r="E36" s="8"/>
      <c r="F36" s="8">
        <f>F37+F38</f>
        <v>4438.7</v>
      </c>
      <c r="G36" s="8">
        <f>G37+G38</f>
        <v>4438.7</v>
      </c>
      <c r="H36" s="8">
        <f t="shared" si="0"/>
        <v>-4438.7</v>
      </c>
      <c r="I36" s="67">
        <f t="shared" si="1"/>
        <v>0</v>
      </c>
      <c r="J36" s="92">
        <f t="shared" si="2"/>
        <v>1</v>
      </c>
    </row>
    <row r="37" spans="2:10" ht="25.5">
      <c r="B37" s="11" t="s">
        <v>74</v>
      </c>
      <c r="C37" s="6" t="s">
        <v>62</v>
      </c>
      <c r="D37" s="6" t="s">
        <v>246</v>
      </c>
      <c r="E37" s="8"/>
      <c r="F37" s="8"/>
      <c r="G37" s="8"/>
      <c r="H37" s="8">
        <f t="shared" si="0"/>
        <v>0</v>
      </c>
      <c r="I37" s="67">
        <f t="shared" si="1"/>
        <v>0</v>
      </c>
      <c r="J37" s="92"/>
    </row>
    <row r="38" spans="2:10" ht="25.5">
      <c r="B38" s="11" t="s">
        <v>75</v>
      </c>
      <c r="C38" s="6" t="s">
        <v>62</v>
      </c>
      <c r="D38" s="6" t="s">
        <v>247</v>
      </c>
      <c r="E38" s="8"/>
      <c r="F38" s="8">
        <v>4438.7</v>
      </c>
      <c r="G38" s="8">
        <v>4438.7</v>
      </c>
      <c r="H38" s="8">
        <f t="shared" si="0"/>
        <v>-4438.7</v>
      </c>
      <c r="I38" s="67">
        <f t="shared" si="1"/>
        <v>0</v>
      </c>
      <c r="J38" s="92">
        <f t="shared" si="2"/>
        <v>1</v>
      </c>
    </row>
    <row r="39" spans="2:12" s="54" customFormat="1" ht="12.75">
      <c r="B39" s="55" t="s">
        <v>66</v>
      </c>
      <c r="C39" s="50" t="s">
        <v>62</v>
      </c>
      <c r="D39" s="50" t="s">
        <v>256</v>
      </c>
      <c r="E39" s="51">
        <f>E24+E36</f>
        <v>718708.65</v>
      </c>
      <c r="F39" s="51">
        <f>F36+F28+F24</f>
        <v>630824.16</v>
      </c>
      <c r="G39" s="51">
        <f>G36+G28+G24</f>
        <v>630824.16</v>
      </c>
      <c r="H39" s="51">
        <f t="shared" si="0"/>
        <v>87884.48999999999</v>
      </c>
      <c r="I39" s="67">
        <f t="shared" si="1"/>
        <v>0</v>
      </c>
      <c r="J39" s="92">
        <f t="shared" si="2"/>
        <v>1</v>
      </c>
      <c r="L39" s="56"/>
    </row>
    <row r="40" spans="2:12" ht="12.75">
      <c r="B40" s="11" t="s">
        <v>61</v>
      </c>
      <c r="C40" s="6" t="s">
        <v>62</v>
      </c>
      <c r="D40" s="6" t="s">
        <v>253</v>
      </c>
      <c r="E40" s="49">
        <f>E41</f>
        <v>273530.81</v>
      </c>
      <c r="F40" s="49">
        <f>F41+F45</f>
        <v>284802.29</v>
      </c>
      <c r="G40" s="49">
        <f>G41+G45</f>
        <v>284802.29</v>
      </c>
      <c r="H40" s="8">
        <f t="shared" si="0"/>
        <v>-11271.479999999981</v>
      </c>
      <c r="I40" s="67">
        <f t="shared" si="1"/>
        <v>0</v>
      </c>
      <c r="J40" s="92">
        <f t="shared" si="2"/>
        <v>1</v>
      </c>
      <c r="L40" s="14"/>
    </row>
    <row r="41" spans="2:10" ht="12.75">
      <c r="B41" s="11" t="s">
        <v>67</v>
      </c>
      <c r="C41" s="6" t="s">
        <v>62</v>
      </c>
      <c r="D41" s="6" t="s">
        <v>248</v>
      </c>
      <c r="E41" s="49">
        <f>E42+E44+E43</f>
        <v>273530.81</v>
      </c>
      <c r="F41" s="49">
        <f>F42+F43+F44</f>
        <v>279302.29</v>
      </c>
      <c r="G41" s="49">
        <f>G42+G44+G43</f>
        <v>279302.29</v>
      </c>
      <c r="H41" s="8">
        <f t="shared" si="0"/>
        <v>-5771.479999999981</v>
      </c>
      <c r="I41" s="67">
        <f t="shared" si="1"/>
        <v>0</v>
      </c>
      <c r="J41" s="92">
        <f t="shared" si="2"/>
        <v>1</v>
      </c>
    </row>
    <row r="42" spans="2:10" ht="12.75">
      <c r="B42" s="11" t="s">
        <v>68</v>
      </c>
      <c r="C42" s="6" t="s">
        <v>62</v>
      </c>
      <c r="D42" s="6" t="s">
        <v>249</v>
      </c>
      <c r="E42" s="49">
        <v>89696.68</v>
      </c>
      <c r="F42" s="49">
        <v>82883.17</v>
      </c>
      <c r="G42" s="51">
        <v>82883.17</v>
      </c>
      <c r="H42" s="8">
        <f t="shared" si="0"/>
        <v>6813.509999999995</v>
      </c>
      <c r="I42" s="67">
        <f t="shared" si="1"/>
        <v>0</v>
      </c>
      <c r="J42" s="92">
        <f t="shared" si="2"/>
        <v>1</v>
      </c>
    </row>
    <row r="43" spans="2:10" ht="25.5">
      <c r="B43" s="11" t="s">
        <v>70</v>
      </c>
      <c r="C43" s="6" t="s">
        <v>62</v>
      </c>
      <c r="D43" s="6" t="s">
        <v>250</v>
      </c>
      <c r="E43" s="49">
        <v>16190</v>
      </c>
      <c r="F43" s="49">
        <v>25700</v>
      </c>
      <c r="G43" s="51">
        <v>25700</v>
      </c>
      <c r="H43" s="8">
        <f t="shared" si="0"/>
        <v>-9510</v>
      </c>
      <c r="I43" s="67">
        <f t="shared" si="1"/>
        <v>0</v>
      </c>
      <c r="J43" s="92">
        <f t="shared" si="2"/>
        <v>1</v>
      </c>
    </row>
    <row r="44" spans="2:10" ht="12.75">
      <c r="B44" s="11" t="s">
        <v>71</v>
      </c>
      <c r="C44" s="6" t="s">
        <v>62</v>
      </c>
      <c r="D44" s="6" t="s">
        <v>251</v>
      </c>
      <c r="E44" s="49">
        <v>167644.13</v>
      </c>
      <c r="F44" s="49">
        <v>170719.12</v>
      </c>
      <c r="G44" s="51">
        <v>170719.12</v>
      </c>
      <c r="H44" s="8">
        <f t="shared" si="0"/>
        <v>-3074.9899999999907</v>
      </c>
      <c r="I44" s="67">
        <f t="shared" si="1"/>
        <v>0</v>
      </c>
      <c r="J44" s="92">
        <f t="shared" si="2"/>
        <v>1</v>
      </c>
    </row>
    <row r="45" spans="2:10" ht="25.5">
      <c r="B45" s="11" t="s">
        <v>73</v>
      </c>
      <c r="C45" s="6" t="s">
        <v>62</v>
      </c>
      <c r="D45" s="6" t="s">
        <v>252</v>
      </c>
      <c r="E45" s="49">
        <v>32562</v>
      </c>
      <c r="F45" s="49">
        <f>F46+F47</f>
        <v>5500</v>
      </c>
      <c r="G45" s="49">
        <f>G46+G47</f>
        <v>5500</v>
      </c>
      <c r="H45" s="8">
        <f t="shared" si="0"/>
        <v>27062</v>
      </c>
      <c r="I45" s="67">
        <f t="shared" si="1"/>
        <v>0</v>
      </c>
      <c r="J45" s="92">
        <f t="shared" si="2"/>
        <v>1</v>
      </c>
    </row>
    <row r="46" spans="2:10" ht="25.5">
      <c r="B46" s="11" t="s">
        <v>74</v>
      </c>
      <c r="C46" s="6" t="s">
        <v>62</v>
      </c>
      <c r="D46" s="6" t="s">
        <v>257</v>
      </c>
      <c r="E46" s="49">
        <v>30112</v>
      </c>
      <c r="F46" s="49"/>
      <c r="G46" s="51">
        <v>0</v>
      </c>
      <c r="H46" s="51">
        <f t="shared" si="0"/>
        <v>30112</v>
      </c>
      <c r="I46" s="67">
        <f t="shared" si="1"/>
        <v>0</v>
      </c>
      <c r="J46" s="92"/>
    </row>
    <row r="47" spans="2:10" ht="25.5">
      <c r="B47" s="11" t="s">
        <v>75</v>
      </c>
      <c r="C47" s="6" t="s">
        <v>62</v>
      </c>
      <c r="D47" s="6" t="s">
        <v>258</v>
      </c>
      <c r="E47" s="49">
        <v>2450</v>
      </c>
      <c r="F47" s="49">
        <v>5500</v>
      </c>
      <c r="G47" s="51">
        <v>5500</v>
      </c>
      <c r="H47" s="51">
        <f t="shared" si="0"/>
        <v>-3050</v>
      </c>
      <c r="I47" s="67">
        <f t="shared" si="1"/>
        <v>0</v>
      </c>
      <c r="J47" s="92">
        <f t="shared" si="2"/>
        <v>1</v>
      </c>
    </row>
    <row r="48" spans="2:10" s="54" customFormat="1" ht="12.75">
      <c r="B48" s="55" t="s">
        <v>66</v>
      </c>
      <c r="C48" s="50" t="s">
        <v>62</v>
      </c>
      <c r="D48" s="50" t="s">
        <v>193</v>
      </c>
      <c r="E48" s="51">
        <f>E40+E45</f>
        <v>306092.81</v>
      </c>
      <c r="F48" s="51">
        <f>F40</f>
        <v>284802.29</v>
      </c>
      <c r="G48" s="51">
        <f>G40</f>
        <v>284802.29</v>
      </c>
      <c r="H48" s="51">
        <f t="shared" si="0"/>
        <v>21290.52000000002</v>
      </c>
      <c r="I48" s="67">
        <f t="shared" si="1"/>
        <v>0</v>
      </c>
      <c r="J48" s="92">
        <f t="shared" si="2"/>
        <v>1</v>
      </c>
    </row>
    <row r="49" spans="2:10" ht="14.25" customHeight="1">
      <c r="B49" s="11" t="s">
        <v>61</v>
      </c>
      <c r="C49" s="6" t="s">
        <v>62</v>
      </c>
      <c r="D49" s="6" t="s">
        <v>271</v>
      </c>
      <c r="E49" s="8">
        <f>E50+E53</f>
        <v>176596</v>
      </c>
      <c r="F49" s="8">
        <f>F50</f>
        <v>190303.40000000002</v>
      </c>
      <c r="G49" s="8">
        <f>G50+G53</f>
        <v>190303.40000000002</v>
      </c>
      <c r="H49" s="8">
        <f t="shared" si="0"/>
        <v>-13707.400000000023</v>
      </c>
      <c r="I49" s="67">
        <f t="shared" si="1"/>
        <v>0</v>
      </c>
      <c r="J49" s="92">
        <f t="shared" si="2"/>
        <v>1</v>
      </c>
    </row>
    <row r="50" spans="2:10" ht="25.5">
      <c r="B50" s="11" t="s">
        <v>63</v>
      </c>
      <c r="C50" s="6" t="s">
        <v>62</v>
      </c>
      <c r="D50" s="6" t="s">
        <v>259</v>
      </c>
      <c r="E50" s="8">
        <f>E51+E52</f>
        <v>173046</v>
      </c>
      <c r="F50" s="8">
        <f>F51+F52</f>
        <v>190303.40000000002</v>
      </c>
      <c r="G50" s="8">
        <f>G51+G52</f>
        <v>190303.40000000002</v>
      </c>
      <c r="H50" s="8">
        <f t="shared" si="0"/>
        <v>-17257.400000000023</v>
      </c>
      <c r="I50" s="67">
        <f t="shared" si="1"/>
        <v>0</v>
      </c>
      <c r="J50" s="92">
        <f t="shared" si="2"/>
        <v>1</v>
      </c>
    </row>
    <row r="51" spans="2:18" ht="14.25" customHeight="1">
      <c r="B51" s="55" t="s">
        <v>64</v>
      </c>
      <c r="C51" s="6" t="s">
        <v>62</v>
      </c>
      <c r="D51" s="6" t="s">
        <v>260</v>
      </c>
      <c r="E51" s="8">
        <v>133353.99</v>
      </c>
      <c r="F51" s="8">
        <v>146162.35</v>
      </c>
      <c r="G51" s="8">
        <v>146162.35</v>
      </c>
      <c r="H51" s="8"/>
      <c r="I51" s="67">
        <f t="shared" si="1"/>
        <v>0</v>
      </c>
      <c r="J51" s="92">
        <f t="shared" si="2"/>
        <v>1</v>
      </c>
      <c r="K51" s="14"/>
      <c r="L51" s="41"/>
      <c r="M51" s="14"/>
      <c r="N51" s="14"/>
      <c r="O51" s="14"/>
      <c r="P51" s="14"/>
      <c r="Q51" s="14"/>
      <c r="R51" s="14"/>
    </row>
    <row r="52" spans="2:18" ht="23.25" customHeight="1">
      <c r="B52" s="11" t="s">
        <v>65</v>
      </c>
      <c r="C52" s="6" t="s">
        <v>62</v>
      </c>
      <c r="D52" s="6" t="s">
        <v>261</v>
      </c>
      <c r="E52" s="8">
        <v>39692.01</v>
      </c>
      <c r="F52" s="8">
        <v>44141.05</v>
      </c>
      <c r="G52" s="8">
        <v>44141.05</v>
      </c>
      <c r="H52" s="8"/>
      <c r="I52" s="67">
        <f t="shared" si="1"/>
        <v>0</v>
      </c>
      <c r="J52" s="92">
        <f t="shared" si="2"/>
        <v>1</v>
      </c>
      <c r="K52" s="14"/>
      <c r="L52" s="41"/>
      <c r="M52" s="14"/>
      <c r="N52" s="14"/>
      <c r="O52" s="14"/>
      <c r="P52" s="14"/>
      <c r="Q52" s="14"/>
      <c r="R52" s="14"/>
    </row>
    <row r="53" spans="2:10" ht="12.75">
      <c r="B53" s="11" t="s">
        <v>67</v>
      </c>
      <c r="C53" s="6" t="s">
        <v>62</v>
      </c>
      <c r="D53" s="6" t="s">
        <v>262</v>
      </c>
      <c r="E53" s="8">
        <f>E55+E54+E56+E57+E58+E59+E60</f>
        <v>3550</v>
      </c>
      <c r="F53" s="8"/>
      <c r="G53" s="8">
        <v>0</v>
      </c>
      <c r="H53" s="8">
        <f t="shared" si="0"/>
        <v>3550</v>
      </c>
      <c r="I53" s="67">
        <f t="shared" si="1"/>
        <v>0</v>
      </c>
      <c r="J53" s="92"/>
    </row>
    <row r="54" spans="2:10" ht="14.25" customHeight="1">
      <c r="B54" s="11" t="s">
        <v>68</v>
      </c>
      <c r="C54" s="6" t="s">
        <v>62</v>
      </c>
      <c r="D54" s="6" t="s">
        <v>263</v>
      </c>
      <c r="E54" s="8"/>
      <c r="F54" s="8"/>
      <c r="G54" s="8"/>
      <c r="H54" s="8">
        <f t="shared" si="0"/>
        <v>0</v>
      </c>
      <c r="I54" s="67">
        <f t="shared" si="1"/>
        <v>0</v>
      </c>
      <c r="J54" s="92"/>
    </row>
    <row r="55" spans="2:10" ht="12.75">
      <c r="B55" s="11" t="s">
        <v>76</v>
      </c>
      <c r="C55" s="6" t="s">
        <v>62</v>
      </c>
      <c r="D55" s="6" t="s">
        <v>264</v>
      </c>
      <c r="E55" s="8">
        <v>0</v>
      </c>
      <c r="F55" s="8"/>
      <c r="G55" s="8"/>
      <c r="H55" s="8">
        <f t="shared" si="0"/>
        <v>0</v>
      </c>
      <c r="I55" s="67">
        <f t="shared" si="1"/>
        <v>0</v>
      </c>
      <c r="J55" s="92"/>
    </row>
    <row r="56" spans="2:10" ht="12.75">
      <c r="B56" s="11" t="s">
        <v>69</v>
      </c>
      <c r="C56" s="6" t="s">
        <v>62</v>
      </c>
      <c r="D56" s="6" t="s">
        <v>265</v>
      </c>
      <c r="E56" s="8"/>
      <c r="F56" s="8"/>
      <c r="G56" s="8"/>
      <c r="H56" s="8">
        <f t="shared" si="0"/>
        <v>0</v>
      </c>
      <c r="I56" s="67">
        <f t="shared" si="1"/>
        <v>0</v>
      </c>
      <c r="J56" s="92"/>
    </row>
    <row r="57" spans="2:10" ht="25.5">
      <c r="B57" s="11" t="s">
        <v>77</v>
      </c>
      <c r="C57" s="6" t="s">
        <v>62</v>
      </c>
      <c r="D57" s="6" t="s">
        <v>266</v>
      </c>
      <c r="E57" s="8"/>
      <c r="F57" s="8"/>
      <c r="G57" s="8"/>
      <c r="H57" s="8">
        <f t="shared" si="0"/>
        <v>0</v>
      </c>
      <c r="I57" s="67">
        <f t="shared" si="1"/>
        <v>0</v>
      </c>
      <c r="J57" s="92"/>
    </row>
    <row r="58" spans="2:10" ht="12.75">
      <c r="B58" s="11" t="s">
        <v>71</v>
      </c>
      <c r="C58" s="6" t="s">
        <v>62</v>
      </c>
      <c r="D58" s="6" t="s">
        <v>267</v>
      </c>
      <c r="E58" s="8"/>
      <c r="F58" s="8"/>
      <c r="G58" s="8"/>
      <c r="H58" s="8">
        <f t="shared" si="0"/>
        <v>0</v>
      </c>
      <c r="I58" s="67">
        <f t="shared" si="1"/>
        <v>0</v>
      </c>
      <c r="J58" s="92"/>
    </row>
    <row r="59" spans="2:10" ht="22.5" customHeight="1">
      <c r="B59" s="11" t="s">
        <v>73</v>
      </c>
      <c r="C59" s="6" t="s">
        <v>62</v>
      </c>
      <c r="D59" s="6" t="s">
        <v>268</v>
      </c>
      <c r="E59" s="8">
        <v>3550</v>
      </c>
      <c r="F59" s="8"/>
      <c r="G59" s="8">
        <v>0</v>
      </c>
      <c r="H59" s="8">
        <f t="shared" si="0"/>
        <v>3550</v>
      </c>
      <c r="I59" s="67">
        <f t="shared" si="1"/>
        <v>0</v>
      </c>
      <c r="J59" s="92"/>
    </row>
    <row r="60" spans="2:10" ht="25.5">
      <c r="B60" s="11" t="s">
        <v>75</v>
      </c>
      <c r="C60" s="6" t="s">
        <v>62</v>
      </c>
      <c r="D60" s="6" t="s">
        <v>269</v>
      </c>
      <c r="E60" s="8">
        <v>0</v>
      </c>
      <c r="F60" s="8"/>
      <c r="G60" s="8"/>
      <c r="H60" s="8">
        <f t="shared" si="0"/>
        <v>0</v>
      </c>
      <c r="I60" s="67">
        <f t="shared" si="1"/>
        <v>0</v>
      </c>
      <c r="J60" s="92"/>
    </row>
    <row r="61" spans="2:10" s="54" customFormat="1" ht="12.75">
      <c r="B61" s="55" t="s">
        <v>66</v>
      </c>
      <c r="C61" s="50" t="s">
        <v>62</v>
      </c>
      <c r="D61" s="50" t="s">
        <v>270</v>
      </c>
      <c r="E61" s="51">
        <f>E50+E53</f>
        <v>176596</v>
      </c>
      <c r="F61" s="51">
        <f>F49</f>
        <v>190303.40000000002</v>
      </c>
      <c r="G61" s="51">
        <f>G49</f>
        <v>190303.40000000002</v>
      </c>
      <c r="H61" s="51">
        <f t="shared" si="0"/>
        <v>-13707.400000000023</v>
      </c>
      <c r="I61" s="67">
        <f t="shared" si="1"/>
        <v>0</v>
      </c>
      <c r="J61" s="92">
        <f t="shared" si="2"/>
        <v>1</v>
      </c>
    </row>
    <row r="62" spans="2:10" s="54" customFormat="1" ht="12.75">
      <c r="B62" s="11" t="s">
        <v>67</v>
      </c>
      <c r="C62" s="50" t="s">
        <v>62</v>
      </c>
      <c r="D62" s="50" t="s">
        <v>330</v>
      </c>
      <c r="E62" s="51"/>
      <c r="F62" s="51"/>
      <c r="G62" s="51">
        <f>G63</f>
        <v>0</v>
      </c>
      <c r="H62" s="51"/>
      <c r="I62" s="67">
        <f t="shared" si="1"/>
        <v>0</v>
      </c>
      <c r="J62" s="92"/>
    </row>
    <row r="63" spans="2:10" s="54" customFormat="1" ht="12.75">
      <c r="B63" s="11" t="s">
        <v>71</v>
      </c>
      <c r="C63" s="50" t="s">
        <v>62</v>
      </c>
      <c r="D63" s="50" t="s">
        <v>331</v>
      </c>
      <c r="E63" s="51"/>
      <c r="F63" s="51"/>
      <c r="G63" s="51">
        <v>0</v>
      </c>
      <c r="H63" s="51"/>
      <c r="I63" s="67">
        <f t="shared" si="1"/>
        <v>0</v>
      </c>
      <c r="J63" s="92"/>
    </row>
    <row r="64" spans="2:10" s="54" customFormat="1" ht="12.75">
      <c r="B64" s="11" t="s">
        <v>67</v>
      </c>
      <c r="C64" s="50" t="s">
        <v>62</v>
      </c>
      <c r="D64" s="50" t="s">
        <v>333</v>
      </c>
      <c r="E64" s="51"/>
      <c r="F64" s="51"/>
      <c r="G64" s="51">
        <f>G65</f>
        <v>0</v>
      </c>
      <c r="H64" s="51"/>
      <c r="I64" s="67">
        <f t="shared" si="1"/>
        <v>0</v>
      </c>
      <c r="J64" s="92"/>
    </row>
    <row r="65" spans="2:10" s="54" customFormat="1" ht="12.75">
      <c r="B65" s="11" t="s">
        <v>71</v>
      </c>
      <c r="C65" s="50" t="s">
        <v>62</v>
      </c>
      <c r="D65" s="50" t="s">
        <v>334</v>
      </c>
      <c r="E65" s="51"/>
      <c r="F65" s="51"/>
      <c r="G65" s="51">
        <v>0</v>
      </c>
      <c r="H65" s="51"/>
      <c r="I65" s="67">
        <f t="shared" si="1"/>
        <v>0</v>
      </c>
      <c r="J65" s="92"/>
    </row>
    <row r="66" spans="2:10" s="54" customFormat="1" ht="12.75">
      <c r="B66" s="55" t="s">
        <v>66</v>
      </c>
      <c r="C66" s="50" t="s">
        <v>62</v>
      </c>
      <c r="D66" s="50" t="s">
        <v>332</v>
      </c>
      <c r="E66" s="51"/>
      <c r="F66" s="51"/>
      <c r="G66" s="51">
        <f>G62+G64</f>
        <v>0</v>
      </c>
      <c r="H66" s="51"/>
      <c r="I66" s="67">
        <f t="shared" si="1"/>
        <v>0</v>
      </c>
      <c r="J66" s="92"/>
    </row>
    <row r="67" spans="2:10" ht="12.75">
      <c r="B67" s="11" t="s">
        <v>67</v>
      </c>
      <c r="C67" s="6" t="s">
        <v>62</v>
      </c>
      <c r="D67" s="6" t="s">
        <v>272</v>
      </c>
      <c r="E67" s="49">
        <f>E68+E69+E70+E71</f>
        <v>18479.04</v>
      </c>
      <c r="F67" s="49">
        <f>F68+F69</f>
        <v>18828.41</v>
      </c>
      <c r="G67" s="49">
        <f>G68+G69</f>
        <v>18828.41</v>
      </c>
      <c r="H67" s="8">
        <f t="shared" si="0"/>
        <v>-349.369999999999</v>
      </c>
      <c r="I67" s="67">
        <f t="shared" si="1"/>
        <v>0</v>
      </c>
      <c r="J67" s="92">
        <f t="shared" si="2"/>
        <v>1</v>
      </c>
    </row>
    <row r="68" spans="2:10" ht="25.5">
      <c r="B68" s="11" t="s">
        <v>70</v>
      </c>
      <c r="C68" s="6" t="s">
        <v>62</v>
      </c>
      <c r="D68" s="6" t="s">
        <v>273</v>
      </c>
      <c r="E68" s="49">
        <v>12678.12</v>
      </c>
      <c r="F68" s="49">
        <v>4180</v>
      </c>
      <c r="G68" s="51">
        <v>4180</v>
      </c>
      <c r="H68" s="8">
        <f t="shared" si="0"/>
        <v>8498.12</v>
      </c>
      <c r="I68" s="67">
        <f t="shared" si="1"/>
        <v>0</v>
      </c>
      <c r="J68" s="92">
        <f t="shared" si="2"/>
        <v>1</v>
      </c>
    </row>
    <row r="69" spans="2:11" ht="15.75">
      <c r="B69" s="11" t="s">
        <v>71</v>
      </c>
      <c r="C69" s="6" t="s">
        <v>62</v>
      </c>
      <c r="D69" s="6" t="s">
        <v>274</v>
      </c>
      <c r="E69" s="49">
        <v>1750.92</v>
      </c>
      <c r="F69" s="49">
        <v>14648.41</v>
      </c>
      <c r="G69" s="49">
        <v>14648.41</v>
      </c>
      <c r="H69" s="8">
        <f t="shared" si="0"/>
        <v>-12897.49</v>
      </c>
      <c r="I69" s="67">
        <f t="shared" si="1"/>
        <v>0</v>
      </c>
      <c r="J69" s="92">
        <f t="shared" si="2"/>
        <v>1</v>
      </c>
      <c r="K69" s="44"/>
    </row>
    <row r="70" spans="2:10" ht="25.5">
      <c r="B70" s="11" t="s">
        <v>74</v>
      </c>
      <c r="C70" s="6" t="s">
        <v>62</v>
      </c>
      <c r="D70" s="6" t="s">
        <v>275</v>
      </c>
      <c r="E70" s="8">
        <v>1050</v>
      </c>
      <c r="F70" s="8"/>
      <c r="G70" s="8">
        <v>0</v>
      </c>
      <c r="H70" s="8">
        <f t="shared" si="0"/>
        <v>1050</v>
      </c>
      <c r="I70" s="67">
        <f t="shared" si="1"/>
        <v>0</v>
      </c>
      <c r="J70" s="92"/>
    </row>
    <row r="71" spans="2:10" ht="23.25" customHeight="1">
      <c r="B71" s="11" t="s">
        <v>75</v>
      </c>
      <c r="C71" s="6" t="s">
        <v>62</v>
      </c>
      <c r="D71" s="6" t="s">
        <v>276</v>
      </c>
      <c r="E71" s="8">
        <v>3000</v>
      </c>
      <c r="F71" s="8"/>
      <c r="G71" s="8">
        <v>0</v>
      </c>
      <c r="H71" s="8">
        <f t="shared" si="0"/>
        <v>3000</v>
      </c>
      <c r="I71" s="67">
        <f t="shared" si="1"/>
        <v>0</v>
      </c>
      <c r="J71" s="92"/>
    </row>
    <row r="72" spans="2:10" s="54" customFormat="1" ht="12.75">
      <c r="B72" s="55" t="s">
        <v>66</v>
      </c>
      <c r="C72" s="50" t="s">
        <v>62</v>
      </c>
      <c r="D72" s="50" t="s">
        <v>277</v>
      </c>
      <c r="E72" s="51">
        <f>E67</f>
        <v>18479.04</v>
      </c>
      <c r="F72" s="51">
        <f>F67</f>
        <v>18828.41</v>
      </c>
      <c r="G72" s="51">
        <f>G67+G70+G71</f>
        <v>18828.41</v>
      </c>
      <c r="H72" s="51">
        <f t="shared" si="0"/>
        <v>-349.369999999999</v>
      </c>
      <c r="I72" s="67">
        <f t="shared" si="1"/>
        <v>0</v>
      </c>
      <c r="J72" s="92">
        <f t="shared" si="2"/>
        <v>1</v>
      </c>
    </row>
    <row r="73" spans="2:10" ht="12.75">
      <c r="B73" s="11" t="s">
        <v>67</v>
      </c>
      <c r="C73" s="6" t="s">
        <v>62</v>
      </c>
      <c r="D73" s="45" t="s">
        <v>278</v>
      </c>
      <c r="E73" s="48">
        <f>E74+E75+E76+E77+E78</f>
        <v>10000</v>
      </c>
      <c r="F73" s="48"/>
      <c r="G73" s="48">
        <f>G74</f>
        <v>0</v>
      </c>
      <c r="H73" s="8">
        <f t="shared" si="0"/>
        <v>10000</v>
      </c>
      <c r="I73" s="67">
        <f t="shared" si="1"/>
        <v>0</v>
      </c>
      <c r="J73" s="92"/>
    </row>
    <row r="74" spans="2:10" ht="25.5">
      <c r="B74" s="11" t="s">
        <v>70</v>
      </c>
      <c r="C74" s="6" t="s">
        <v>62</v>
      </c>
      <c r="D74" s="45" t="s">
        <v>279</v>
      </c>
      <c r="E74" s="48">
        <v>1000</v>
      </c>
      <c r="F74" s="48"/>
      <c r="G74" s="48"/>
      <c r="H74" s="8">
        <f t="shared" si="0"/>
        <v>1000</v>
      </c>
      <c r="I74" s="67">
        <f t="shared" si="1"/>
        <v>0</v>
      </c>
      <c r="J74" s="92"/>
    </row>
    <row r="75" spans="2:10" ht="13.5" customHeight="1">
      <c r="B75" s="11" t="s">
        <v>78</v>
      </c>
      <c r="C75" s="6" t="s">
        <v>62</v>
      </c>
      <c r="D75" s="45" t="s">
        <v>280</v>
      </c>
      <c r="E75" s="48">
        <v>2000</v>
      </c>
      <c r="F75" s="48"/>
      <c r="G75" s="48"/>
      <c r="H75" s="8">
        <f t="shared" si="0"/>
        <v>2000</v>
      </c>
      <c r="I75" s="67">
        <f t="shared" si="1"/>
        <v>0</v>
      </c>
      <c r="J75" s="92"/>
    </row>
    <row r="76" spans="2:10" ht="13.5" customHeight="1">
      <c r="B76" s="11" t="s">
        <v>72</v>
      </c>
      <c r="C76" s="6" t="s">
        <v>62</v>
      </c>
      <c r="D76" s="45" t="s">
        <v>281</v>
      </c>
      <c r="E76" s="48">
        <v>2000</v>
      </c>
      <c r="F76" s="48"/>
      <c r="G76" s="48"/>
      <c r="H76" s="8">
        <f t="shared" si="0"/>
        <v>2000</v>
      </c>
      <c r="I76" s="67">
        <f aca="true" t="shared" si="3" ref="I76:I135">F76-G76</f>
        <v>0</v>
      </c>
      <c r="J76" s="92"/>
    </row>
    <row r="77" spans="2:10" ht="20.25" customHeight="1">
      <c r="B77" s="11" t="s">
        <v>74</v>
      </c>
      <c r="C77" s="6" t="s">
        <v>62</v>
      </c>
      <c r="D77" s="45" t="s">
        <v>282</v>
      </c>
      <c r="E77" s="48">
        <v>2000</v>
      </c>
      <c r="F77" s="48"/>
      <c r="G77" s="48"/>
      <c r="H77" s="8">
        <f t="shared" si="0"/>
        <v>2000</v>
      </c>
      <c r="I77" s="67">
        <f t="shared" si="3"/>
        <v>0</v>
      </c>
      <c r="J77" s="92"/>
    </row>
    <row r="78" spans="2:10" ht="26.25" customHeight="1">
      <c r="B78" s="11" t="s">
        <v>75</v>
      </c>
      <c r="C78" s="6" t="s">
        <v>62</v>
      </c>
      <c r="D78" s="45" t="s">
        <v>283</v>
      </c>
      <c r="E78" s="48">
        <v>3000</v>
      </c>
      <c r="F78" s="48"/>
      <c r="G78" s="48"/>
      <c r="H78" s="8">
        <f t="shared" si="0"/>
        <v>3000</v>
      </c>
      <c r="I78" s="67">
        <f t="shared" si="3"/>
        <v>0</v>
      </c>
      <c r="J78" s="92"/>
    </row>
    <row r="79" spans="2:10" s="54" customFormat="1" ht="13.5" customHeight="1">
      <c r="B79" s="55" t="s">
        <v>66</v>
      </c>
      <c r="C79" s="50" t="s">
        <v>62</v>
      </c>
      <c r="D79" s="50" t="s">
        <v>284</v>
      </c>
      <c r="E79" s="51">
        <f>E73</f>
        <v>10000</v>
      </c>
      <c r="F79" s="51"/>
      <c r="G79" s="51">
        <f>G73</f>
        <v>0</v>
      </c>
      <c r="H79" s="51">
        <f t="shared" si="0"/>
        <v>10000</v>
      </c>
      <c r="I79" s="67">
        <f t="shared" si="3"/>
        <v>0</v>
      </c>
      <c r="J79" s="92"/>
    </row>
    <row r="80" spans="2:10" ht="0.75" customHeight="1">
      <c r="B80" s="11" t="s">
        <v>73</v>
      </c>
      <c r="C80" s="6" t="s">
        <v>62</v>
      </c>
      <c r="D80" s="6" t="s">
        <v>106</v>
      </c>
      <c r="E80" s="8">
        <f>E81</f>
        <v>0</v>
      </c>
      <c r="F80" s="8"/>
      <c r="G80" s="8">
        <f>G81</f>
        <v>0</v>
      </c>
      <c r="H80" s="8">
        <f t="shared" si="0"/>
        <v>0</v>
      </c>
      <c r="I80" s="67">
        <f t="shared" si="3"/>
        <v>0</v>
      </c>
      <c r="J80" s="92" t="e">
        <f aca="true" t="shared" si="4" ref="J80:J135">G80/F80</f>
        <v>#DIV/0!</v>
      </c>
    </row>
    <row r="81" spans="2:10" ht="25.5" hidden="1">
      <c r="B81" s="11" t="s">
        <v>75</v>
      </c>
      <c r="C81" s="6" t="s">
        <v>62</v>
      </c>
      <c r="D81" s="6" t="s">
        <v>107</v>
      </c>
      <c r="E81" s="8"/>
      <c r="F81" s="8"/>
      <c r="G81" s="8"/>
      <c r="H81" s="8">
        <f aca="true" t="shared" si="5" ref="H81:H132">E81-G81</f>
        <v>0</v>
      </c>
      <c r="I81" s="67">
        <f t="shared" si="3"/>
        <v>0</v>
      </c>
      <c r="J81" s="92" t="e">
        <f t="shared" si="4"/>
        <v>#DIV/0!</v>
      </c>
    </row>
    <row r="82" spans="2:10" ht="12.75">
      <c r="B82" s="11" t="s">
        <v>61</v>
      </c>
      <c r="C82" s="6" t="s">
        <v>62</v>
      </c>
      <c r="D82" s="45" t="s">
        <v>285</v>
      </c>
      <c r="E82" s="8">
        <f>E83+E84+E85</f>
        <v>36248</v>
      </c>
      <c r="F82" s="8"/>
      <c r="G82" s="8">
        <f>G83+G84+G85</f>
        <v>0</v>
      </c>
      <c r="H82" s="8">
        <f>H83+H84+H85</f>
        <v>36248</v>
      </c>
      <c r="I82" s="67">
        <f t="shared" si="3"/>
        <v>0</v>
      </c>
      <c r="J82" s="92"/>
    </row>
    <row r="83" spans="2:10" ht="12.75">
      <c r="B83" s="11" t="s">
        <v>78</v>
      </c>
      <c r="C83" s="6" t="s">
        <v>62</v>
      </c>
      <c r="D83" s="45" t="s">
        <v>318</v>
      </c>
      <c r="E83" s="8">
        <v>31248</v>
      </c>
      <c r="F83" s="8"/>
      <c r="G83" s="8">
        <v>0</v>
      </c>
      <c r="H83" s="8">
        <f t="shared" si="5"/>
        <v>31248</v>
      </c>
      <c r="I83" s="67">
        <f t="shared" si="3"/>
        <v>0</v>
      </c>
      <c r="J83" s="92"/>
    </row>
    <row r="84" spans="2:10" ht="25.5">
      <c r="B84" s="11" t="s">
        <v>74</v>
      </c>
      <c r="C84" s="6" t="s">
        <v>62</v>
      </c>
      <c r="D84" s="45" t="s">
        <v>286</v>
      </c>
      <c r="E84" s="8"/>
      <c r="F84" s="8"/>
      <c r="G84" s="8"/>
      <c r="H84" s="8">
        <f t="shared" si="5"/>
        <v>0</v>
      </c>
      <c r="I84" s="67">
        <f t="shared" si="3"/>
        <v>0</v>
      </c>
      <c r="J84" s="92"/>
    </row>
    <row r="85" spans="2:10" ht="25.5">
      <c r="B85" s="11" t="s">
        <v>75</v>
      </c>
      <c r="C85" s="6" t="s">
        <v>62</v>
      </c>
      <c r="D85" s="45" t="s">
        <v>287</v>
      </c>
      <c r="E85" s="8">
        <v>5000</v>
      </c>
      <c r="F85" s="8"/>
      <c r="G85" s="8">
        <v>0</v>
      </c>
      <c r="H85" s="8">
        <f t="shared" si="5"/>
        <v>5000</v>
      </c>
      <c r="I85" s="67">
        <f t="shared" si="3"/>
        <v>0</v>
      </c>
      <c r="J85" s="92"/>
    </row>
    <row r="86" spans="2:10" s="54" customFormat="1" ht="12.75">
      <c r="B86" s="55" t="s">
        <v>66</v>
      </c>
      <c r="C86" s="50" t="s">
        <v>62</v>
      </c>
      <c r="D86" s="50" t="s">
        <v>135</v>
      </c>
      <c r="E86" s="51">
        <f>E82</f>
        <v>36248</v>
      </c>
      <c r="F86" s="51"/>
      <c r="G86" s="51">
        <f>G82</f>
        <v>0</v>
      </c>
      <c r="H86" s="51">
        <f>H82</f>
        <v>36248</v>
      </c>
      <c r="I86" s="67">
        <f t="shared" si="3"/>
        <v>0</v>
      </c>
      <c r="J86" s="92"/>
    </row>
    <row r="87" spans="2:10" ht="0.75" customHeight="1">
      <c r="B87" s="11" t="s">
        <v>61</v>
      </c>
      <c r="C87" s="6" t="s">
        <v>62</v>
      </c>
      <c r="D87" s="6" t="s">
        <v>109</v>
      </c>
      <c r="E87" s="8">
        <f>E88</f>
        <v>0</v>
      </c>
      <c r="F87" s="8"/>
      <c r="G87" s="47" t="e">
        <f>G84+#REF!</f>
        <v>#REF!</v>
      </c>
      <c r="H87" s="47" t="e">
        <f t="shared" si="5"/>
        <v>#REF!</v>
      </c>
      <c r="I87" s="67" t="e">
        <f t="shared" si="3"/>
        <v>#REF!</v>
      </c>
      <c r="J87" s="92" t="e">
        <f t="shared" si="4"/>
        <v>#REF!</v>
      </c>
    </row>
    <row r="88" spans="2:10" ht="14.25" customHeight="1" hidden="1">
      <c r="B88" s="11" t="s">
        <v>67</v>
      </c>
      <c r="C88" s="6" t="s">
        <v>62</v>
      </c>
      <c r="D88" s="6" t="s">
        <v>110</v>
      </c>
      <c r="E88" s="8">
        <f>E89+E90</f>
        <v>0</v>
      </c>
      <c r="F88" s="8"/>
      <c r="G88" s="47">
        <f>G85+G83</f>
        <v>0</v>
      </c>
      <c r="H88" s="47">
        <f t="shared" si="5"/>
        <v>0</v>
      </c>
      <c r="I88" s="67">
        <f t="shared" si="3"/>
        <v>0</v>
      </c>
      <c r="J88" s="92" t="e">
        <f t="shared" si="4"/>
        <v>#DIV/0!</v>
      </c>
    </row>
    <row r="89" spans="2:10" ht="25.5" hidden="1">
      <c r="B89" s="11" t="s">
        <v>70</v>
      </c>
      <c r="C89" s="6" t="s">
        <v>62</v>
      </c>
      <c r="D89" s="6" t="s">
        <v>111</v>
      </c>
      <c r="E89" s="8"/>
      <c r="F89" s="8"/>
      <c r="G89" s="47" t="e">
        <f>G86+#REF!</f>
        <v>#REF!</v>
      </c>
      <c r="H89" s="47" t="e">
        <f t="shared" si="5"/>
        <v>#REF!</v>
      </c>
      <c r="I89" s="67" t="e">
        <f t="shared" si="3"/>
        <v>#REF!</v>
      </c>
      <c r="J89" s="92" t="e">
        <f t="shared" si="4"/>
        <v>#REF!</v>
      </c>
    </row>
    <row r="90" spans="2:10" ht="12.75" hidden="1">
      <c r="B90" s="11" t="s">
        <v>78</v>
      </c>
      <c r="C90" s="6" t="s">
        <v>62</v>
      </c>
      <c r="D90" s="6" t="s">
        <v>112</v>
      </c>
      <c r="E90" s="8"/>
      <c r="F90" s="8"/>
      <c r="G90" s="47" t="e">
        <f>G87+G84</f>
        <v>#REF!</v>
      </c>
      <c r="H90" s="47" t="e">
        <f t="shared" si="5"/>
        <v>#REF!</v>
      </c>
      <c r="I90" s="67" t="e">
        <f t="shared" si="3"/>
        <v>#REF!</v>
      </c>
      <c r="J90" s="92" t="e">
        <f t="shared" si="4"/>
        <v>#REF!</v>
      </c>
    </row>
    <row r="91" spans="2:10" ht="12.75" hidden="1">
      <c r="B91" s="11" t="s">
        <v>67</v>
      </c>
      <c r="C91" s="6" t="s">
        <v>62</v>
      </c>
      <c r="D91" s="6" t="s">
        <v>136</v>
      </c>
      <c r="E91" s="8">
        <f>E92</f>
        <v>0</v>
      </c>
      <c r="F91" s="8"/>
      <c r="G91" s="47">
        <f>G88+G85</f>
        <v>0</v>
      </c>
      <c r="H91" s="47">
        <f t="shared" si="5"/>
        <v>0</v>
      </c>
      <c r="I91" s="67">
        <f t="shared" si="3"/>
        <v>0</v>
      </c>
      <c r="J91" s="92" t="e">
        <f t="shared" si="4"/>
        <v>#DIV/0!</v>
      </c>
    </row>
    <row r="92" spans="2:10" ht="12.75" hidden="1">
      <c r="B92" s="11" t="s">
        <v>78</v>
      </c>
      <c r="C92" s="6" t="s">
        <v>62</v>
      </c>
      <c r="D92" s="6" t="s">
        <v>137</v>
      </c>
      <c r="E92" s="8"/>
      <c r="F92" s="8"/>
      <c r="G92" s="47" t="e">
        <f>G89+G86</f>
        <v>#REF!</v>
      </c>
      <c r="H92" s="47" t="e">
        <f t="shared" si="5"/>
        <v>#REF!</v>
      </c>
      <c r="I92" s="67" t="e">
        <f t="shared" si="3"/>
        <v>#REF!</v>
      </c>
      <c r="J92" s="92" t="e">
        <f t="shared" si="4"/>
        <v>#REF!</v>
      </c>
    </row>
    <row r="93" spans="2:10" ht="12.75" hidden="1">
      <c r="B93" s="28" t="s">
        <v>66</v>
      </c>
      <c r="C93" s="9" t="s">
        <v>62</v>
      </c>
      <c r="D93" s="9" t="s">
        <v>132</v>
      </c>
      <c r="E93" s="47">
        <f>E87+E91</f>
        <v>0</v>
      </c>
      <c r="F93" s="47"/>
      <c r="G93" s="47" t="e">
        <f>G90+G87</f>
        <v>#REF!</v>
      </c>
      <c r="H93" s="47" t="e">
        <f t="shared" si="5"/>
        <v>#REF!</v>
      </c>
      <c r="I93" s="67" t="e">
        <f t="shared" si="3"/>
        <v>#REF!</v>
      </c>
      <c r="J93" s="92" t="e">
        <f t="shared" si="4"/>
        <v>#REF!</v>
      </c>
    </row>
    <row r="94" spans="2:10" ht="12.75">
      <c r="B94" s="11" t="s">
        <v>61</v>
      </c>
      <c r="C94" s="6" t="s">
        <v>62</v>
      </c>
      <c r="D94" s="6" t="s">
        <v>288</v>
      </c>
      <c r="E94" s="8">
        <f>E95</f>
        <v>34767.34</v>
      </c>
      <c r="F94" s="8">
        <f>F95</f>
        <v>302373.12</v>
      </c>
      <c r="G94" s="8">
        <f>G95</f>
        <v>302373.12</v>
      </c>
      <c r="H94" s="8">
        <f t="shared" si="5"/>
        <v>-267605.78</v>
      </c>
      <c r="I94" s="67">
        <f t="shared" si="3"/>
        <v>0</v>
      </c>
      <c r="J94" s="92">
        <f t="shared" si="4"/>
        <v>1</v>
      </c>
    </row>
    <row r="95" spans="2:10" ht="12.75">
      <c r="B95" s="11" t="s">
        <v>67</v>
      </c>
      <c r="C95" s="6" t="s">
        <v>62</v>
      </c>
      <c r="D95" s="6" t="s">
        <v>289</v>
      </c>
      <c r="E95" s="8">
        <f>E96+E97</f>
        <v>34767.34</v>
      </c>
      <c r="F95" s="8">
        <f>F96</f>
        <v>302373.12</v>
      </c>
      <c r="G95" s="8">
        <f>G96+G97+G101</f>
        <v>302373.12</v>
      </c>
      <c r="H95" s="8">
        <f t="shared" si="5"/>
        <v>-267605.78</v>
      </c>
      <c r="I95" s="67">
        <f t="shared" si="3"/>
        <v>0</v>
      </c>
      <c r="J95" s="92">
        <f t="shared" si="4"/>
        <v>1</v>
      </c>
    </row>
    <row r="96" spans="2:10" ht="12.75">
      <c r="B96" s="11" t="s">
        <v>69</v>
      </c>
      <c r="C96" s="6" t="s">
        <v>62</v>
      </c>
      <c r="D96" s="6" t="s">
        <v>290</v>
      </c>
      <c r="E96" s="8">
        <v>34767.34</v>
      </c>
      <c r="F96" s="8">
        <v>302373.12</v>
      </c>
      <c r="G96" s="51">
        <v>302373.12</v>
      </c>
      <c r="H96" s="8">
        <f t="shared" si="5"/>
        <v>-267605.78</v>
      </c>
      <c r="I96" s="67">
        <f t="shared" si="3"/>
        <v>0</v>
      </c>
      <c r="J96" s="92">
        <f t="shared" si="4"/>
        <v>1</v>
      </c>
    </row>
    <row r="97" spans="2:10" ht="25.5">
      <c r="B97" s="11" t="s">
        <v>70</v>
      </c>
      <c r="C97" s="6" t="s">
        <v>62</v>
      </c>
      <c r="D97" s="6" t="s">
        <v>291</v>
      </c>
      <c r="E97" s="8">
        <v>0</v>
      </c>
      <c r="F97" s="8"/>
      <c r="G97" s="8"/>
      <c r="H97" s="8">
        <f t="shared" si="5"/>
        <v>0</v>
      </c>
      <c r="I97" s="67">
        <f t="shared" si="3"/>
        <v>0</v>
      </c>
      <c r="J97" s="92"/>
    </row>
    <row r="98" spans="2:10" s="54" customFormat="1" ht="15" customHeight="1">
      <c r="B98" s="55" t="s">
        <v>66</v>
      </c>
      <c r="C98" s="50" t="s">
        <v>62</v>
      </c>
      <c r="D98" s="50" t="s">
        <v>292</v>
      </c>
      <c r="E98" s="51">
        <f>E94</f>
        <v>34767.34</v>
      </c>
      <c r="F98" s="51">
        <f>F94</f>
        <v>302373.12</v>
      </c>
      <c r="G98" s="51">
        <f>G94</f>
        <v>302373.12</v>
      </c>
      <c r="H98" s="51">
        <f t="shared" si="5"/>
        <v>-267605.78</v>
      </c>
      <c r="I98" s="67">
        <f t="shared" si="3"/>
        <v>0</v>
      </c>
      <c r="J98" s="92">
        <f t="shared" si="4"/>
        <v>1</v>
      </c>
    </row>
    <row r="99" spans="2:10" ht="12.75" hidden="1">
      <c r="B99" s="11" t="s">
        <v>61</v>
      </c>
      <c r="C99" s="6" t="s">
        <v>62</v>
      </c>
      <c r="D99" s="6" t="s">
        <v>113</v>
      </c>
      <c r="E99" s="8">
        <f>E101+E100</f>
        <v>0</v>
      </c>
      <c r="F99" s="8"/>
      <c r="G99" s="8">
        <f>G100</f>
        <v>0</v>
      </c>
      <c r="H99" s="8">
        <f t="shared" si="5"/>
        <v>0</v>
      </c>
      <c r="I99" s="67">
        <f t="shared" si="3"/>
        <v>0</v>
      </c>
      <c r="J99" s="92" t="e">
        <f t="shared" si="4"/>
        <v>#DIV/0!</v>
      </c>
    </row>
    <row r="100" spans="2:10" ht="25.5" hidden="1">
      <c r="B100" s="11" t="s">
        <v>77</v>
      </c>
      <c r="C100" s="6" t="s">
        <v>62</v>
      </c>
      <c r="D100" s="6" t="s">
        <v>114</v>
      </c>
      <c r="E100" s="8"/>
      <c r="F100" s="8"/>
      <c r="G100" s="8"/>
      <c r="H100" s="8">
        <f t="shared" si="5"/>
        <v>0</v>
      </c>
      <c r="I100" s="67">
        <f t="shared" si="3"/>
        <v>0</v>
      </c>
      <c r="J100" s="92" t="e">
        <f t="shared" si="4"/>
        <v>#DIV/0!</v>
      </c>
    </row>
    <row r="101" spans="2:10" ht="12.75" hidden="1">
      <c r="B101" s="11" t="s">
        <v>78</v>
      </c>
      <c r="C101" s="6" t="s">
        <v>62</v>
      </c>
      <c r="D101" s="6" t="s">
        <v>115</v>
      </c>
      <c r="E101" s="8"/>
      <c r="F101" s="8"/>
      <c r="G101" s="8"/>
      <c r="H101" s="8">
        <f t="shared" si="5"/>
        <v>0</v>
      </c>
      <c r="I101" s="67">
        <f t="shared" si="3"/>
        <v>0</v>
      </c>
      <c r="J101" s="92" t="e">
        <f t="shared" si="4"/>
        <v>#DIV/0!</v>
      </c>
    </row>
    <row r="102" spans="2:10" ht="25.5" hidden="1">
      <c r="B102" s="11" t="s">
        <v>73</v>
      </c>
      <c r="C102" s="6" t="s">
        <v>62</v>
      </c>
      <c r="D102" s="6" t="s">
        <v>116</v>
      </c>
      <c r="E102" s="8">
        <f>E103+E104</f>
        <v>0</v>
      </c>
      <c r="F102" s="8"/>
      <c r="G102" s="8">
        <f>G103+G104</f>
        <v>0</v>
      </c>
      <c r="H102" s="8">
        <f t="shared" si="5"/>
        <v>0</v>
      </c>
      <c r="I102" s="67">
        <f t="shared" si="3"/>
        <v>0</v>
      </c>
      <c r="J102" s="92" t="e">
        <f t="shared" si="4"/>
        <v>#DIV/0!</v>
      </c>
    </row>
    <row r="103" spans="2:10" ht="25.5" hidden="1">
      <c r="B103" s="11" t="s">
        <v>74</v>
      </c>
      <c r="C103" s="6" t="s">
        <v>62</v>
      </c>
      <c r="D103" s="6" t="s">
        <v>117</v>
      </c>
      <c r="E103" s="8"/>
      <c r="F103" s="8"/>
      <c r="G103" s="8"/>
      <c r="H103" s="8">
        <f t="shared" si="5"/>
        <v>0</v>
      </c>
      <c r="I103" s="67">
        <f t="shared" si="3"/>
        <v>0</v>
      </c>
      <c r="J103" s="92" t="e">
        <f t="shared" si="4"/>
        <v>#DIV/0!</v>
      </c>
    </row>
    <row r="104" spans="2:10" ht="25.5" hidden="1">
      <c r="B104" s="11" t="s">
        <v>75</v>
      </c>
      <c r="C104" s="6" t="s">
        <v>62</v>
      </c>
      <c r="D104" s="6" t="s">
        <v>118</v>
      </c>
      <c r="E104" s="8"/>
      <c r="F104" s="8"/>
      <c r="G104" s="8"/>
      <c r="H104" s="8">
        <f t="shared" si="5"/>
        <v>0</v>
      </c>
      <c r="I104" s="67">
        <f t="shared" si="3"/>
        <v>0</v>
      </c>
      <c r="J104" s="92" t="e">
        <f t="shared" si="4"/>
        <v>#DIV/0!</v>
      </c>
    </row>
    <row r="105" spans="2:10" ht="12.75" hidden="1">
      <c r="B105" s="28" t="s">
        <v>66</v>
      </c>
      <c r="C105" s="9" t="s">
        <v>62</v>
      </c>
      <c r="D105" s="9" t="s">
        <v>119</v>
      </c>
      <c r="E105" s="47">
        <f>E99</f>
        <v>0</v>
      </c>
      <c r="F105" s="47"/>
      <c r="G105" s="47">
        <f>G99</f>
        <v>0</v>
      </c>
      <c r="H105" s="8">
        <f t="shared" si="5"/>
        <v>0</v>
      </c>
      <c r="I105" s="67">
        <f t="shared" si="3"/>
        <v>0</v>
      </c>
      <c r="J105" s="92" t="e">
        <f t="shared" si="4"/>
        <v>#DIV/0!</v>
      </c>
    </row>
    <row r="106" spans="2:10" ht="12.75">
      <c r="B106" s="11" t="s">
        <v>67</v>
      </c>
      <c r="C106" s="6" t="s">
        <v>62</v>
      </c>
      <c r="D106" s="6" t="s">
        <v>293</v>
      </c>
      <c r="E106" s="49">
        <f>E107+E108+E109+E110+E111+E112+E113+E115+E114</f>
        <v>2053899.4600000002</v>
      </c>
      <c r="F106" s="49">
        <f>F107+F108+F109+F111+F112+F115</f>
        <v>1516252.73</v>
      </c>
      <c r="G106" s="49">
        <f>G107+G108+G109+G110+G111+G112+G113+G115+G114</f>
        <v>1406118.56</v>
      </c>
      <c r="H106" s="8">
        <f t="shared" si="5"/>
        <v>647780.9000000001</v>
      </c>
      <c r="I106" s="67">
        <f t="shared" si="3"/>
        <v>110134.16999999993</v>
      </c>
      <c r="J106" s="92">
        <f t="shared" si="4"/>
        <v>0.9273642396014021</v>
      </c>
    </row>
    <row r="107" spans="2:10" ht="12.75">
      <c r="B107" s="11" t="s">
        <v>76</v>
      </c>
      <c r="C107" s="6" t="s">
        <v>62</v>
      </c>
      <c r="D107" s="6" t="s">
        <v>294</v>
      </c>
      <c r="E107" s="49">
        <v>9090</v>
      </c>
      <c r="F107" s="49">
        <v>2248</v>
      </c>
      <c r="G107" s="49">
        <v>2248</v>
      </c>
      <c r="H107" s="8">
        <f t="shared" si="5"/>
        <v>6842</v>
      </c>
      <c r="I107" s="67">
        <f t="shared" si="3"/>
        <v>0</v>
      </c>
      <c r="J107" s="92">
        <f t="shared" si="4"/>
        <v>1</v>
      </c>
    </row>
    <row r="108" spans="2:10" ht="25.5">
      <c r="B108" s="11" t="s">
        <v>70</v>
      </c>
      <c r="C108" s="6" t="s">
        <v>62</v>
      </c>
      <c r="D108" s="6" t="s">
        <v>295</v>
      </c>
      <c r="E108" s="49">
        <v>660353.86</v>
      </c>
      <c r="F108" s="49">
        <v>151277.13</v>
      </c>
      <c r="G108" s="51">
        <v>142363.63</v>
      </c>
      <c r="H108" s="8">
        <f t="shared" si="5"/>
        <v>517990.23</v>
      </c>
      <c r="I108" s="67">
        <f t="shared" si="3"/>
        <v>8913.5</v>
      </c>
      <c r="J108" s="92">
        <f t="shared" si="4"/>
        <v>0.9410783374856464</v>
      </c>
    </row>
    <row r="109" spans="2:10" ht="12.75">
      <c r="B109" s="11" t="s">
        <v>71</v>
      </c>
      <c r="C109" s="6" t="s">
        <v>62</v>
      </c>
      <c r="D109" s="6" t="s">
        <v>296</v>
      </c>
      <c r="E109" s="8">
        <v>704833.62</v>
      </c>
      <c r="F109" s="8">
        <v>1162767.69</v>
      </c>
      <c r="G109" s="51">
        <v>1061547.02</v>
      </c>
      <c r="H109" s="8">
        <f t="shared" si="5"/>
        <v>-356713.4</v>
      </c>
      <c r="I109" s="67">
        <f t="shared" si="3"/>
        <v>101220.66999999993</v>
      </c>
      <c r="J109" s="92">
        <f t="shared" si="4"/>
        <v>0.9129485013468168</v>
      </c>
    </row>
    <row r="110" spans="2:10" ht="38.25">
      <c r="B110" s="11" t="s">
        <v>189</v>
      </c>
      <c r="C110" s="6" t="s">
        <v>62</v>
      </c>
      <c r="D110" s="6" t="s">
        <v>297</v>
      </c>
      <c r="E110" s="8">
        <v>285964</v>
      </c>
      <c r="F110" s="8"/>
      <c r="G110" s="8">
        <v>0</v>
      </c>
      <c r="H110" s="8">
        <f t="shared" si="5"/>
        <v>285964</v>
      </c>
      <c r="I110" s="67">
        <f t="shared" si="3"/>
        <v>0</v>
      </c>
      <c r="J110" s="92"/>
    </row>
    <row r="111" spans="2:10" ht="38.25">
      <c r="B111" s="11" t="s">
        <v>190</v>
      </c>
      <c r="C111" s="6" t="s">
        <v>62</v>
      </c>
      <c r="D111" s="6" t="s">
        <v>298</v>
      </c>
      <c r="E111" s="8">
        <v>14433.77</v>
      </c>
      <c r="F111" s="8">
        <v>2227</v>
      </c>
      <c r="G111" s="8">
        <v>2227</v>
      </c>
      <c r="H111" s="8">
        <f t="shared" si="5"/>
        <v>12206.77</v>
      </c>
      <c r="I111" s="67">
        <f t="shared" si="3"/>
        <v>0</v>
      </c>
      <c r="J111" s="92">
        <f t="shared" si="4"/>
        <v>1</v>
      </c>
    </row>
    <row r="112" spans="2:10" ht="12.75">
      <c r="B112" s="11"/>
      <c r="C112" s="6"/>
      <c r="D112" s="6" t="s">
        <v>299</v>
      </c>
      <c r="E112" s="8">
        <v>6433.62</v>
      </c>
      <c r="F112" s="8">
        <v>10212.77</v>
      </c>
      <c r="G112" s="8">
        <v>10212.77</v>
      </c>
      <c r="H112" s="8">
        <f t="shared" si="5"/>
        <v>-3779.1500000000005</v>
      </c>
      <c r="I112" s="67">
        <f t="shared" si="3"/>
        <v>0</v>
      </c>
      <c r="J112" s="92">
        <f t="shared" si="4"/>
        <v>1</v>
      </c>
    </row>
    <row r="113" spans="2:10" ht="25.5">
      <c r="B113" s="11" t="s">
        <v>74</v>
      </c>
      <c r="C113" s="6" t="s">
        <v>62</v>
      </c>
      <c r="D113" s="6" t="s">
        <v>300</v>
      </c>
      <c r="E113" s="8">
        <v>0</v>
      </c>
      <c r="F113" s="8"/>
      <c r="G113" s="8">
        <v>0</v>
      </c>
      <c r="H113" s="8">
        <f t="shared" si="5"/>
        <v>0</v>
      </c>
      <c r="I113" s="67">
        <f t="shared" si="3"/>
        <v>0</v>
      </c>
      <c r="J113" s="92"/>
    </row>
    <row r="114" spans="2:10" ht="63.75">
      <c r="B114" s="11" t="s">
        <v>316</v>
      </c>
      <c r="C114" s="6" t="s">
        <v>62</v>
      </c>
      <c r="D114" s="6" t="s">
        <v>317</v>
      </c>
      <c r="E114" s="8">
        <v>80000</v>
      </c>
      <c r="F114" s="8"/>
      <c r="G114" s="8">
        <v>0</v>
      </c>
      <c r="H114" s="8">
        <f t="shared" si="5"/>
        <v>80000</v>
      </c>
      <c r="I114" s="67">
        <f t="shared" si="3"/>
        <v>0</v>
      </c>
      <c r="J114" s="92"/>
    </row>
    <row r="115" spans="2:10" ht="25.5">
      <c r="B115" s="11" t="s">
        <v>75</v>
      </c>
      <c r="C115" s="6" t="s">
        <v>62</v>
      </c>
      <c r="D115" s="6" t="s">
        <v>301</v>
      </c>
      <c r="E115" s="8">
        <v>292790.59</v>
      </c>
      <c r="F115" s="8">
        <v>187520.14</v>
      </c>
      <c r="G115" s="51">
        <v>187520.14</v>
      </c>
      <c r="H115" s="51">
        <f t="shared" si="5"/>
        <v>105270.45000000001</v>
      </c>
      <c r="I115" s="67">
        <f t="shared" si="3"/>
        <v>0</v>
      </c>
      <c r="J115" s="92">
        <f t="shared" si="4"/>
        <v>1</v>
      </c>
    </row>
    <row r="116" spans="2:11" ht="12.75">
      <c r="B116" s="55" t="s">
        <v>66</v>
      </c>
      <c r="C116" s="50" t="s">
        <v>62</v>
      </c>
      <c r="D116" s="50" t="s">
        <v>302</v>
      </c>
      <c r="E116" s="51">
        <f>E106+E98</f>
        <v>2088666.8000000003</v>
      </c>
      <c r="F116" s="51">
        <f>F106+F94</f>
        <v>1818625.85</v>
      </c>
      <c r="G116" s="51">
        <f>G98+G106</f>
        <v>1708491.6800000002</v>
      </c>
      <c r="H116" s="51">
        <f t="shared" si="5"/>
        <v>380175.1200000001</v>
      </c>
      <c r="I116" s="67">
        <f t="shared" si="3"/>
        <v>110134.16999999993</v>
      </c>
      <c r="J116" s="92">
        <f t="shared" si="4"/>
        <v>0.9394409960685427</v>
      </c>
      <c r="K116" s="35"/>
    </row>
    <row r="117" spans="2:10" ht="32.25" customHeight="1" hidden="1">
      <c r="B117" s="55" t="s">
        <v>75</v>
      </c>
      <c r="C117" s="50" t="s">
        <v>62</v>
      </c>
      <c r="D117" s="50" t="s">
        <v>188</v>
      </c>
      <c r="E117" s="51"/>
      <c r="F117" s="51"/>
      <c r="G117" s="51"/>
      <c r="H117" s="51">
        <f t="shared" si="5"/>
        <v>0</v>
      </c>
      <c r="I117" s="67">
        <f t="shared" si="3"/>
        <v>0</v>
      </c>
      <c r="J117" s="92" t="e">
        <f t="shared" si="4"/>
        <v>#DIV/0!</v>
      </c>
    </row>
    <row r="118" spans="2:10" ht="32.25" customHeight="1" hidden="1">
      <c r="B118" s="55" t="s">
        <v>66</v>
      </c>
      <c r="C118" s="50" t="s">
        <v>62</v>
      </c>
      <c r="D118" s="50" t="s">
        <v>187</v>
      </c>
      <c r="E118" s="51" t="e">
        <f>#REF!</f>
        <v>#REF!</v>
      </c>
      <c r="F118" s="51"/>
      <c r="G118" s="51" t="e">
        <f>#REF!</f>
        <v>#REF!</v>
      </c>
      <c r="H118" s="51" t="e">
        <f t="shared" si="5"/>
        <v>#REF!</v>
      </c>
      <c r="I118" s="67" t="e">
        <f t="shared" si="3"/>
        <v>#REF!</v>
      </c>
      <c r="J118" s="92" t="e">
        <f t="shared" si="4"/>
        <v>#REF!</v>
      </c>
    </row>
    <row r="119" spans="2:10" ht="40.5" customHeight="1">
      <c r="B119" s="55" t="s">
        <v>169</v>
      </c>
      <c r="C119" s="50" t="s">
        <v>62</v>
      </c>
      <c r="D119" s="50" t="s">
        <v>303</v>
      </c>
      <c r="E119" s="51">
        <v>545166.95</v>
      </c>
      <c r="F119" s="51">
        <v>175158.68</v>
      </c>
      <c r="G119" s="57">
        <v>175158.68</v>
      </c>
      <c r="H119" s="51">
        <f t="shared" si="5"/>
        <v>370008.26999999996</v>
      </c>
      <c r="I119" s="67">
        <f t="shared" si="3"/>
        <v>0</v>
      </c>
      <c r="J119" s="92">
        <f t="shared" si="4"/>
        <v>1</v>
      </c>
    </row>
    <row r="120" spans="2:10" ht="18" customHeight="1" hidden="1">
      <c r="B120" s="55" t="s">
        <v>61</v>
      </c>
      <c r="C120" s="50" t="s">
        <v>62</v>
      </c>
      <c r="D120" s="50" t="s">
        <v>174</v>
      </c>
      <c r="E120" s="51">
        <f>E121</f>
        <v>0</v>
      </c>
      <c r="F120" s="51"/>
      <c r="G120" s="57">
        <f>G121</f>
        <v>50000</v>
      </c>
      <c r="H120" s="51">
        <f t="shared" si="5"/>
        <v>-50000</v>
      </c>
      <c r="I120" s="67">
        <f t="shared" si="3"/>
        <v>-50000</v>
      </c>
      <c r="J120" s="92" t="e">
        <f t="shared" si="4"/>
        <v>#DIV/0!</v>
      </c>
    </row>
    <row r="121" spans="2:10" ht="17.25" customHeight="1" hidden="1">
      <c r="B121" s="55" t="s">
        <v>72</v>
      </c>
      <c r="C121" s="50" t="s">
        <v>62</v>
      </c>
      <c r="D121" s="50" t="s">
        <v>173</v>
      </c>
      <c r="E121" s="51"/>
      <c r="F121" s="51"/>
      <c r="G121" s="57">
        <v>50000</v>
      </c>
      <c r="H121" s="51">
        <f t="shared" si="5"/>
        <v>-50000</v>
      </c>
      <c r="I121" s="67">
        <f t="shared" si="3"/>
        <v>-50000</v>
      </c>
      <c r="J121" s="92" t="e">
        <f t="shared" si="4"/>
        <v>#DIV/0!</v>
      </c>
    </row>
    <row r="122" spans="2:10" ht="17.25" customHeight="1" hidden="1">
      <c r="B122" s="55" t="s">
        <v>66</v>
      </c>
      <c r="C122" s="50" t="s">
        <v>62</v>
      </c>
      <c r="D122" s="50" t="s">
        <v>175</v>
      </c>
      <c r="E122" s="51">
        <f>E120</f>
        <v>0</v>
      </c>
      <c r="F122" s="51"/>
      <c r="G122" s="57">
        <f>G120</f>
        <v>50000</v>
      </c>
      <c r="H122" s="51">
        <f t="shared" si="5"/>
        <v>-50000</v>
      </c>
      <c r="I122" s="67">
        <f t="shared" si="3"/>
        <v>-50000</v>
      </c>
      <c r="J122" s="92" t="e">
        <f t="shared" si="4"/>
        <v>#DIV/0!</v>
      </c>
    </row>
    <row r="123" spans="2:10" ht="17.25" customHeight="1" hidden="1">
      <c r="B123" s="55" t="s">
        <v>66</v>
      </c>
      <c r="C123" s="50" t="s">
        <v>62</v>
      </c>
      <c r="D123" s="50" t="s">
        <v>194</v>
      </c>
      <c r="E123" s="51">
        <f>E119</f>
        <v>545166.95</v>
      </c>
      <c r="F123" s="51"/>
      <c r="G123" s="51">
        <f>G119</f>
        <v>175158.68</v>
      </c>
      <c r="H123" s="51">
        <f t="shared" si="5"/>
        <v>370008.26999999996</v>
      </c>
      <c r="I123" s="67">
        <f t="shared" si="3"/>
        <v>-175158.68</v>
      </c>
      <c r="J123" s="92" t="e">
        <f t="shared" si="4"/>
        <v>#DIV/0!</v>
      </c>
    </row>
    <row r="124" spans="2:10" ht="37.5" customHeight="1">
      <c r="B124" s="55" t="s">
        <v>336</v>
      </c>
      <c r="C124" s="50" t="s">
        <v>62</v>
      </c>
      <c r="D124" s="50" t="s">
        <v>335</v>
      </c>
      <c r="E124" s="51"/>
      <c r="F124" s="51">
        <v>32425.8</v>
      </c>
      <c r="G124" s="51">
        <v>32425.8</v>
      </c>
      <c r="H124" s="51"/>
      <c r="I124" s="67">
        <f t="shared" si="3"/>
        <v>0</v>
      </c>
      <c r="J124" s="92">
        <f t="shared" si="4"/>
        <v>1</v>
      </c>
    </row>
    <row r="125" spans="2:10" ht="66" customHeight="1">
      <c r="B125" s="55" t="s">
        <v>321</v>
      </c>
      <c r="C125" s="50"/>
      <c r="D125" s="50" t="s">
        <v>315</v>
      </c>
      <c r="E125" s="51">
        <v>880568</v>
      </c>
      <c r="F125" s="51"/>
      <c r="G125" s="51">
        <v>0</v>
      </c>
      <c r="H125" s="51">
        <f t="shared" si="5"/>
        <v>880568</v>
      </c>
      <c r="I125" s="67">
        <f t="shared" si="3"/>
        <v>0</v>
      </c>
      <c r="J125" s="92"/>
    </row>
    <row r="126" spans="2:10" ht="17.25" customHeight="1">
      <c r="B126" s="55" t="s">
        <v>322</v>
      </c>
      <c r="C126" s="50" t="s">
        <v>62</v>
      </c>
      <c r="D126" s="50" t="s">
        <v>304</v>
      </c>
      <c r="E126" s="51">
        <f>E127</f>
        <v>135542.48</v>
      </c>
      <c r="F126" s="51">
        <f>F127</f>
        <v>102794.01</v>
      </c>
      <c r="G126" s="51">
        <f>G127</f>
        <v>102794.01</v>
      </c>
      <c r="H126" s="51">
        <f t="shared" si="5"/>
        <v>32748.470000000016</v>
      </c>
      <c r="I126" s="67">
        <f t="shared" si="3"/>
        <v>0</v>
      </c>
      <c r="J126" s="92">
        <f t="shared" si="4"/>
        <v>1</v>
      </c>
    </row>
    <row r="127" spans="2:10" ht="17.25" customHeight="1">
      <c r="B127" s="55" t="s">
        <v>323</v>
      </c>
      <c r="C127" s="50" t="s">
        <v>62</v>
      </c>
      <c r="D127" s="50" t="s">
        <v>305</v>
      </c>
      <c r="E127" s="51">
        <v>135542.48</v>
      </c>
      <c r="F127" s="51">
        <v>102794.01</v>
      </c>
      <c r="G127" s="51">
        <v>102794.01</v>
      </c>
      <c r="H127" s="51">
        <f t="shared" si="5"/>
        <v>32748.470000000016</v>
      </c>
      <c r="I127" s="67">
        <f t="shared" si="3"/>
        <v>0</v>
      </c>
      <c r="J127" s="92">
        <f t="shared" si="4"/>
        <v>1</v>
      </c>
    </row>
    <row r="128" spans="2:10" ht="39" customHeight="1">
      <c r="B128" s="55" t="s">
        <v>324</v>
      </c>
      <c r="C128" s="50" t="s">
        <v>62</v>
      </c>
      <c r="D128" s="50" t="s">
        <v>306</v>
      </c>
      <c r="E128" s="51">
        <f>E129</f>
        <v>108000</v>
      </c>
      <c r="F128" s="51"/>
      <c r="G128" s="51">
        <f>G129</f>
        <v>0</v>
      </c>
      <c r="H128" s="51">
        <f t="shared" si="5"/>
        <v>108000</v>
      </c>
      <c r="I128" s="67">
        <f t="shared" si="3"/>
        <v>0</v>
      </c>
      <c r="J128" s="92"/>
    </row>
    <row r="129" spans="2:10" ht="22.5" customHeight="1">
      <c r="B129" s="55" t="s">
        <v>325</v>
      </c>
      <c r="C129" s="50" t="s">
        <v>62</v>
      </c>
      <c r="D129" s="50" t="s">
        <v>307</v>
      </c>
      <c r="E129" s="51">
        <v>108000</v>
      </c>
      <c r="F129" s="51"/>
      <c r="G129" s="51">
        <v>0</v>
      </c>
      <c r="H129" s="51">
        <f t="shared" si="5"/>
        <v>108000</v>
      </c>
      <c r="I129" s="67">
        <f t="shared" si="3"/>
        <v>0</v>
      </c>
      <c r="J129" s="92"/>
    </row>
    <row r="130" spans="2:10" ht="12.75">
      <c r="B130" s="55" t="s">
        <v>61</v>
      </c>
      <c r="C130" s="50" t="s">
        <v>62</v>
      </c>
      <c r="D130" s="50" t="s">
        <v>308</v>
      </c>
      <c r="E130" s="51">
        <f>E131+E132</f>
        <v>86276.85</v>
      </c>
      <c r="F130" s="51">
        <f>F131+F132</f>
        <v>600</v>
      </c>
      <c r="G130" s="51">
        <f>G131+G132</f>
        <v>600</v>
      </c>
      <c r="H130" s="51">
        <f t="shared" si="5"/>
        <v>85676.85</v>
      </c>
      <c r="I130" s="67">
        <f t="shared" si="3"/>
        <v>0</v>
      </c>
      <c r="J130" s="92">
        <f t="shared" si="4"/>
        <v>1</v>
      </c>
    </row>
    <row r="131" spans="2:10" ht="12.75">
      <c r="B131" s="55" t="s">
        <v>78</v>
      </c>
      <c r="C131" s="50" t="s">
        <v>62</v>
      </c>
      <c r="D131" s="50" t="s">
        <v>309</v>
      </c>
      <c r="E131" s="51">
        <v>79448.05</v>
      </c>
      <c r="F131" s="51">
        <v>0</v>
      </c>
      <c r="G131" s="51">
        <v>0</v>
      </c>
      <c r="H131" s="51">
        <f t="shared" si="5"/>
        <v>79448.05</v>
      </c>
      <c r="I131" s="67">
        <f t="shared" si="3"/>
        <v>0</v>
      </c>
      <c r="J131" s="92"/>
    </row>
    <row r="132" spans="2:10" ht="25.5">
      <c r="B132" s="55" t="s">
        <v>101</v>
      </c>
      <c r="C132" s="50" t="s">
        <v>62</v>
      </c>
      <c r="D132" s="50" t="s">
        <v>310</v>
      </c>
      <c r="E132" s="59">
        <v>6828.8</v>
      </c>
      <c r="F132" s="59">
        <v>600</v>
      </c>
      <c r="G132" s="51">
        <v>600</v>
      </c>
      <c r="H132" s="51">
        <f t="shared" si="5"/>
        <v>6228.8</v>
      </c>
      <c r="I132" s="67">
        <f t="shared" si="3"/>
        <v>0</v>
      </c>
      <c r="J132" s="92">
        <f t="shared" si="4"/>
        <v>1</v>
      </c>
    </row>
    <row r="133" spans="2:10" ht="12.75">
      <c r="B133" s="55" t="s">
        <v>66</v>
      </c>
      <c r="C133" s="50" t="s">
        <v>62</v>
      </c>
      <c r="D133" s="50" t="s">
        <v>311</v>
      </c>
      <c r="E133" s="51">
        <f>E130</f>
        <v>86276.85</v>
      </c>
      <c r="F133" s="51">
        <f>F130</f>
        <v>600</v>
      </c>
      <c r="G133" s="51">
        <f>G130</f>
        <v>600</v>
      </c>
      <c r="H133" s="51">
        <f>E133-G133</f>
        <v>85676.85</v>
      </c>
      <c r="I133" s="67">
        <f t="shared" si="3"/>
        <v>0</v>
      </c>
      <c r="J133" s="92">
        <f t="shared" si="4"/>
        <v>1</v>
      </c>
    </row>
    <row r="134" spans="2:10" ht="38.25">
      <c r="B134" s="60" t="s">
        <v>326</v>
      </c>
      <c r="C134" s="61" t="s">
        <v>62</v>
      </c>
      <c r="D134" s="61" t="s">
        <v>312</v>
      </c>
      <c r="E134" s="64">
        <v>31883</v>
      </c>
      <c r="F134" s="64">
        <v>38600</v>
      </c>
      <c r="G134" s="51">
        <v>38600</v>
      </c>
      <c r="H134" s="51">
        <f>E134-G134</f>
        <v>-6717</v>
      </c>
      <c r="I134" s="67">
        <f t="shared" si="3"/>
        <v>0</v>
      </c>
      <c r="J134" s="92">
        <f t="shared" si="4"/>
        <v>1</v>
      </c>
    </row>
    <row r="135" spans="2:10" s="15" customFormat="1" ht="14.25" customHeight="1" thickBot="1">
      <c r="B135" s="62" t="s">
        <v>66</v>
      </c>
      <c r="C135" s="63" t="s">
        <v>62</v>
      </c>
      <c r="D135" s="63" t="s">
        <v>79</v>
      </c>
      <c r="E135" s="58">
        <v>5834069.01</v>
      </c>
      <c r="F135" s="58">
        <f>F15+F20+F39+F48+F61+F72+F116+F119+F124+F126+F133+F134</f>
        <v>3973329.1999999997</v>
      </c>
      <c r="G135" s="58">
        <f>G15+G20+G39+G48+G61+G66+G72+G86+G116+G119+G125+G126+G133+G134+G124</f>
        <v>3863195.03</v>
      </c>
      <c r="H135" s="58">
        <f>E135-G135</f>
        <v>1970873.98</v>
      </c>
      <c r="I135" s="67">
        <f t="shared" si="3"/>
        <v>110134.16999999993</v>
      </c>
      <c r="J135" s="92">
        <f t="shared" si="4"/>
        <v>0.9722816397896253</v>
      </c>
    </row>
    <row r="136" spans="2:9" ht="12.75">
      <c r="B136" s="30"/>
      <c r="C136" s="29"/>
      <c r="D136" s="29"/>
      <c r="E136" s="31">
        <f>E134+E133+E128+E126+E119+E116+E86+E79+E72+E61+E48+E39+E23+E20+E15+E125</f>
        <v>5834069.010000001</v>
      </c>
      <c r="F136" s="31"/>
      <c r="G136" s="32"/>
      <c r="H136" s="31">
        <v>147110.39</v>
      </c>
      <c r="I136" s="14"/>
    </row>
    <row r="137" spans="5:10" ht="12.75">
      <c r="E137" s="14"/>
      <c r="F137" s="14"/>
      <c r="I137" s="14"/>
      <c r="J137" s="14"/>
    </row>
    <row r="138" ht="12.75">
      <c r="G138" s="17"/>
    </row>
    <row r="141" ht="12.75">
      <c r="G141" s="16" t="s">
        <v>80</v>
      </c>
    </row>
  </sheetData>
  <sheetProtection/>
  <mergeCells count="6">
    <mergeCell ref="B6:B8"/>
    <mergeCell ref="G6:G8"/>
    <mergeCell ref="D2:J4"/>
    <mergeCell ref="I6:I8"/>
    <mergeCell ref="J6:J8"/>
    <mergeCell ref="F6:F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6">
      <selection activeCell="H9" sqref="H9"/>
    </sheetView>
  </sheetViews>
  <sheetFormatPr defaultColWidth="9.00390625" defaultRowHeight="12.75"/>
  <cols>
    <col min="1" max="1" width="36.125" style="42" customWidth="1"/>
    <col min="2" max="2" width="27.375" style="42" customWidth="1"/>
    <col min="3" max="3" width="10.875" style="42" bestFit="1" customWidth="1"/>
    <col min="4" max="16384" width="9.125" style="42" customWidth="1"/>
  </cols>
  <sheetData>
    <row r="1" spans="2:4" ht="11.25" customHeight="1">
      <c r="B1" s="120" t="s">
        <v>337</v>
      </c>
      <c r="C1" s="120"/>
      <c r="D1" s="120"/>
    </row>
    <row r="2" spans="1:4" ht="12.75">
      <c r="A2" s="3"/>
      <c r="B2" s="120"/>
      <c r="C2" s="120"/>
      <c r="D2" s="120"/>
    </row>
    <row r="3" spans="1:4" ht="33" customHeight="1">
      <c r="A3" s="3"/>
      <c r="B3" s="120"/>
      <c r="C3" s="120"/>
      <c r="D3" s="120"/>
    </row>
    <row r="4" spans="1:3" ht="33" customHeight="1">
      <c r="A4" s="3"/>
      <c r="B4" s="74"/>
      <c r="C4" s="74"/>
    </row>
    <row r="5" spans="1:3" ht="12.75">
      <c r="A5" s="3"/>
      <c r="B5" s="76" t="s">
        <v>328</v>
      </c>
      <c r="C5" s="3"/>
    </row>
    <row r="6" spans="1:3" ht="11.25" customHeight="1">
      <c r="A6" s="119" t="s">
        <v>1</v>
      </c>
      <c r="B6" s="100" t="s">
        <v>81</v>
      </c>
      <c r="C6" s="119" t="s">
        <v>2</v>
      </c>
    </row>
    <row r="7" spans="1:3" ht="11.25" customHeight="1">
      <c r="A7" s="119"/>
      <c r="B7" s="100"/>
      <c r="C7" s="119"/>
    </row>
    <row r="8" spans="1:3" ht="17.25" customHeight="1">
      <c r="A8" s="119"/>
      <c r="B8" s="100"/>
      <c r="C8" s="119"/>
    </row>
    <row r="9" spans="1:3" ht="11.25" customHeight="1">
      <c r="A9" s="33">
        <v>1</v>
      </c>
      <c r="B9" s="33">
        <v>2</v>
      </c>
      <c r="C9" s="75">
        <v>3</v>
      </c>
    </row>
    <row r="10" spans="1:3" ht="12.75">
      <c r="A10" s="66" t="s">
        <v>82</v>
      </c>
      <c r="B10" s="66"/>
      <c r="C10" s="67">
        <f>C18+C16</f>
        <v>164279.3999999999</v>
      </c>
    </row>
    <row r="11" spans="1:3" ht="38.25">
      <c r="A11" s="68" t="s">
        <v>83</v>
      </c>
      <c r="B11" s="66" t="s">
        <v>84</v>
      </c>
      <c r="C11" s="67"/>
    </row>
    <row r="12" spans="1:3" ht="26.25" customHeight="1">
      <c r="A12" s="68" t="s">
        <v>140</v>
      </c>
      <c r="B12" s="66" t="s">
        <v>141</v>
      </c>
      <c r="C12" s="67">
        <v>0</v>
      </c>
    </row>
    <row r="13" spans="1:3" ht="36" customHeight="1">
      <c r="A13" s="68" t="s">
        <v>142</v>
      </c>
      <c r="B13" s="66" t="s">
        <v>143</v>
      </c>
      <c r="C13" s="67">
        <v>0</v>
      </c>
    </row>
    <row r="14" spans="1:3" ht="39" customHeight="1">
      <c r="A14" s="68" t="s">
        <v>144</v>
      </c>
      <c r="B14" s="66" t="s">
        <v>145</v>
      </c>
      <c r="C14" s="67">
        <v>0</v>
      </c>
    </row>
    <row r="15" spans="1:3" ht="51">
      <c r="A15" s="68" t="s">
        <v>146</v>
      </c>
      <c r="B15" s="66" t="s">
        <v>147</v>
      </c>
      <c r="C15" s="67">
        <v>0</v>
      </c>
    </row>
    <row r="16" spans="1:3" ht="51.75" customHeight="1">
      <c r="A16" s="68" t="s">
        <v>148</v>
      </c>
      <c r="B16" s="66" t="s">
        <v>149</v>
      </c>
      <c r="C16" s="67">
        <f>C17</f>
        <v>0</v>
      </c>
    </row>
    <row r="17" spans="1:3" ht="51">
      <c r="A17" s="68" t="s">
        <v>150</v>
      </c>
      <c r="B17" s="66" t="s">
        <v>151</v>
      </c>
      <c r="C17" s="67">
        <v>0</v>
      </c>
    </row>
    <row r="18" spans="1:3" ht="12.75">
      <c r="A18" s="68" t="s">
        <v>152</v>
      </c>
      <c r="B18" s="66" t="s">
        <v>327</v>
      </c>
      <c r="C18" s="67">
        <f>C19</f>
        <v>164279.3999999999</v>
      </c>
    </row>
    <row r="19" spans="1:4" ht="25.5">
      <c r="A19" s="68" t="s">
        <v>153</v>
      </c>
      <c r="B19" s="66" t="s">
        <v>154</v>
      </c>
      <c r="C19" s="67">
        <f>C20+C24</f>
        <v>164279.3999999999</v>
      </c>
      <c r="D19" s="43"/>
    </row>
    <row r="20" spans="1:3" ht="12.75">
      <c r="A20" s="68" t="s">
        <v>85</v>
      </c>
      <c r="B20" s="66" t="s">
        <v>155</v>
      </c>
      <c r="C20" s="67">
        <f>C21</f>
        <v>-3698915.63</v>
      </c>
    </row>
    <row r="21" spans="1:3" ht="25.5">
      <c r="A21" s="68" t="s">
        <v>156</v>
      </c>
      <c r="B21" s="66" t="s">
        <v>157</v>
      </c>
      <c r="C21" s="67">
        <f>C22</f>
        <v>-3698915.63</v>
      </c>
    </row>
    <row r="22" spans="1:3" ht="25.5">
      <c r="A22" s="68" t="s">
        <v>158</v>
      </c>
      <c r="B22" s="66" t="s">
        <v>159</v>
      </c>
      <c r="C22" s="67">
        <f>C23</f>
        <v>-3698915.63</v>
      </c>
    </row>
    <row r="23" spans="1:3" ht="25.5">
      <c r="A23" s="68" t="s">
        <v>160</v>
      </c>
      <c r="B23" s="66" t="s">
        <v>161</v>
      </c>
      <c r="C23" s="67">
        <v>-3698915.63</v>
      </c>
    </row>
    <row r="24" spans="1:3" ht="12.75">
      <c r="A24" s="68" t="s">
        <v>86</v>
      </c>
      <c r="B24" s="66" t="s">
        <v>162</v>
      </c>
      <c r="C24" s="67">
        <f>C25</f>
        <v>3863195.03</v>
      </c>
    </row>
    <row r="25" spans="1:3" ht="25.5">
      <c r="A25" s="68" t="s">
        <v>163</v>
      </c>
      <c r="B25" s="66" t="s">
        <v>164</v>
      </c>
      <c r="C25" s="67">
        <f>C26</f>
        <v>3863195.03</v>
      </c>
    </row>
    <row r="26" spans="1:3" ht="25.5">
      <c r="A26" s="68" t="s">
        <v>165</v>
      </c>
      <c r="B26" s="66" t="s">
        <v>166</v>
      </c>
      <c r="C26" s="67">
        <f>C27</f>
        <v>3863195.03</v>
      </c>
    </row>
    <row r="27" spans="1:3" ht="25.5">
      <c r="A27" s="68" t="s">
        <v>167</v>
      </c>
      <c r="B27" s="66" t="s">
        <v>168</v>
      </c>
      <c r="C27" s="67">
        <v>3863195.03</v>
      </c>
    </row>
    <row r="28" spans="1:3" ht="12.75">
      <c r="A28" s="3"/>
      <c r="B28" s="3"/>
      <c r="C28" s="3"/>
    </row>
    <row r="29" spans="1:3" ht="12.75">
      <c r="A29" s="3"/>
      <c r="B29" s="3"/>
      <c r="C29" s="65"/>
    </row>
    <row r="30" spans="1:3" ht="12.75">
      <c r="A30" s="3"/>
      <c r="B30" s="3"/>
      <c r="C30" s="3"/>
    </row>
    <row r="31" spans="1:3" ht="12.75">
      <c r="A31" s="3"/>
      <c r="B31" s="3" t="s">
        <v>102</v>
      </c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</sheetData>
  <sheetProtection/>
  <mergeCells count="4">
    <mergeCell ref="B6:B8"/>
    <mergeCell ref="A6:A8"/>
    <mergeCell ref="C6:C8"/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СБИС</cp:lastModifiedBy>
  <cp:lastPrinted>2019-04-23T05:22:11Z</cp:lastPrinted>
  <dcterms:created xsi:type="dcterms:W3CDTF">2008-07-02T07:18:56Z</dcterms:created>
  <dcterms:modified xsi:type="dcterms:W3CDTF">2019-04-23T05:22:26Z</dcterms:modified>
  <cp:category/>
  <cp:version/>
  <cp:contentType/>
  <cp:contentStatus/>
</cp:coreProperties>
</file>